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i\Documents\資料等\"/>
    </mc:Choice>
  </mc:AlternateContent>
  <xr:revisionPtr revIDLastSave="0" documentId="13_ncr:1_{A7C2E4EB-B4BC-457C-80AD-CBE7C4BB0BB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作成〜HP掲載迄の流れ" sheetId="43" r:id="rId1"/>
    <sheet name="競技関連規程集_第17条_競技の採点方法" sheetId="46" r:id="rId2"/>
    <sheet name="タイムテーブル（新規入力用）" sheetId="44" r:id="rId3"/>
    <sheet name="作成例・見本" sheetId="40" r:id="rId4"/>
    <sheet name="支援システム設定(ST用)" sheetId="45" r:id="rId5"/>
    <sheet name="data" sheetId="41" r:id="rId6"/>
  </sheets>
  <definedNames>
    <definedName name="_xlnm.Print_Area" localSheetId="2">'タイムテーブル（新規入力用）'!$D$2:$AM$54</definedName>
    <definedName name="_xlnm.Print_Area" localSheetId="0">'作成〜HP掲載迄の流れ'!$A$1:$G$21</definedName>
    <definedName name="_xlnm.Print_Area" localSheetId="3">作成例・見本!$D$2:$AM$54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51" i="40" l="1" a="1"/>
  <c r="AK51" i="40" s="1"/>
  <c r="AK50" i="40" a="1"/>
  <c r="AK50" i="40" s="1"/>
  <c r="AK49" i="40" a="1"/>
  <c r="AK49" i="40" s="1"/>
  <c r="AK48" i="40" a="1"/>
  <c r="AK48" i="40" s="1"/>
  <c r="AK47" i="40" a="1"/>
  <c r="AK47" i="40" s="1"/>
  <c r="AK45" i="40" a="1"/>
  <c r="AK45" i="40" s="1"/>
  <c r="AK44" i="40" a="1"/>
  <c r="AK44" i="40" s="1"/>
  <c r="AK43" i="40" a="1"/>
  <c r="AK43" i="40" s="1"/>
  <c r="AK42" i="40" a="1"/>
  <c r="AK42" i="40" s="1"/>
  <c r="AK41" i="40" a="1"/>
  <c r="AK41" i="40" s="1"/>
  <c r="AK40" i="40" a="1"/>
  <c r="AK40" i="40" s="1"/>
  <c r="AK39" i="40" a="1"/>
  <c r="AK39" i="40" s="1"/>
  <c r="AK38" i="40" a="1"/>
  <c r="AK38" i="40" s="1"/>
  <c r="AK37" i="40" a="1"/>
  <c r="AK37" i="40" s="1"/>
  <c r="AK35" i="40" a="1"/>
  <c r="AK35" i="40" s="1"/>
  <c r="AK34" i="40" a="1"/>
  <c r="AK34" i="40" s="1"/>
  <c r="AK33" i="40" a="1"/>
  <c r="AK33" i="40" s="1"/>
  <c r="AK32" i="40" a="1"/>
  <c r="AK32" i="40" s="1"/>
  <c r="AK30" i="40" a="1"/>
  <c r="AK30" i="40" s="1"/>
  <c r="AK29" i="40" a="1"/>
  <c r="AK29" i="40" s="1"/>
  <c r="AK28" i="40" a="1"/>
  <c r="AK28" i="40" s="1"/>
  <c r="AK24" i="40" a="1"/>
  <c r="AK24" i="40" s="1"/>
  <c r="AK23" i="40" a="1"/>
  <c r="AK23" i="40" s="1"/>
  <c r="AK22" i="40" a="1"/>
  <c r="AK22" i="40" s="1"/>
  <c r="AK21" i="40" a="1"/>
  <c r="AK21" i="40" s="1"/>
  <c r="AK20" i="40" a="1"/>
  <c r="AK20" i="40" s="1"/>
  <c r="AK19" i="40" a="1"/>
  <c r="AK19" i="40" s="1"/>
  <c r="AK18" i="40" a="1"/>
  <c r="AK18" i="40" s="1"/>
  <c r="AK17" i="40" a="1"/>
  <c r="AK17" i="40" s="1"/>
  <c r="AK16" i="40" a="1"/>
  <c r="AK16" i="40" s="1"/>
  <c r="AK15" i="40" a="1"/>
  <c r="AK15" i="40" s="1"/>
  <c r="AK13" i="40" a="1"/>
  <c r="AK13" i="40" s="1"/>
  <c r="AK12" i="40" a="1"/>
  <c r="AK12" i="40" s="1"/>
  <c r="AK11" i="40" a="1"/>
  <c r="AK11" i="40" s="1"/>
  <c r="AK10" i="40" a="1"/>
  <c r="AK10" i="40" s="1"/>
  <c r="AK9" i="40" a="1"/>
  <c r="AK9" i="40" s="1"/>
  <c r="AK8" i="40" a="1"/>
  <c r="AK8" i="40" s="1"/>
  <c r="AK7" i="40" a="1"/>
  <c r="AK7" i="40" s="1"/>
  <c r="AK6" i="40" a="1"/>
  <c r="AK6" i="40" s="1"/>
  <c r="AK58" i="44" a="1"/>
  <c r="AK58" i="44" s="1"/>
  <c r="AK51" i="44" a="1"/>
  <c r="AK51" i="44" s="1"/>
  <c r="AK50" i="44" a="1"/>
  <c r="AK50" i="44" s="1"/>
  <c r="AK49" i="44" a="1"/>
  <c r="AK49" i="44" s="1"/>
  <c r="AK48" i="44" a="1"/>
  <c r="AK48" i="44" s="1"/>
  <c r="AK47" i="44" a="1"/>
  <c r="AK47" i="44" s="1"/>
  <c r="AK45" i="44" a="1"/>
  <c r="AK45" i="44" s="1"/>
  <c r="AK44" i="44" a="1"/>
  <c r="AK44" i="44" s="1"/>
  <c r="AK43" i="44" a="1"/>
  <c r="AK43" i="44" s="1"/>
  <c r="AK42" i="44" a="1"/>
  <c r="AK42" i="44" s="1"/>
  <c r="AK41" i="44" a="1"/>
  <c r="AK41" i="44" s="1"/>
  <c r="AK40" i="44" a="1"/>
  <c r="AK40" i="44" s="1"/>
  <c r="AK39" i="44" a="1"/>
  <c r="AK39" i="44" s="1"/>
  <c r="AK38" i="44" a="1"/>
  <c r="AK38" i="44" s="1"/>
  <c r="AK37" i="44" a="1"/>
  <c r="AK37" i="44" s="1"/>
  <c r="AK35" i="44" a="1"/>
  <c r="AK35" i="44" s="1"/>
  <c r="AK34" i="44" a="1"/>
  <c r="AK34" i="44" s="1"/>
  <c r="AK33" i="44" a="1"/>
  <c r="AK33" i="44" s="1"/>
  <c r="AK32" i="44" a="1"/>
  <c r="AK32" i="44" s="1"/>
  <c r="AK30" i="44" a="1"/>
  <c r="AK30" i="44" s="1"/>
  <c r="AK29" i="44" a="1"/>
  <c r="AK29" i="44" s="1"/>
  <c r="AK28" i="44" a="1"/>
  <c r="AK28" i="44" s="1"/>
  <c r="AK27" i="44" a="1"/>
  <c r="AK27" i="44" s="1"/>
  <c r="AK26" i="44" a="1"/>
  <c r="AK26" i="44" s="1"/>
  <c r="AK24" i="44" a="1"/>
  <c r="AK24" i="44" s="1"/>
  <c r="AK23" i="44" a="1"/>
  <c r="AK23" i="44" s="1"/>
  <c r="AK22" i="44" a="1"/>
  <c r="AK22" i="44" s="1"/>
  <c r="AK21" i="44" a="1"/>
  <c r="AK21" i="44" s="1"/>
  <c r="AK20" i="44" a="1"/>
  <c r="AK20" i="44" s="1"/>
  <c r="AK19" i="44" a="1"/>
  <c r="AK19" i="44" s="1"/>
  <c r="AK18" i="44" a="1"/>
  <c r="AK18" i="44" s="1"/>
  <c r="AK17" i="44" a="1"/>
  <c r="AK17" i="44" s="1"/>
  <c r="AK16" i="44" a="1"/>
  <c r="AK16" i="44" s="1"/>
  <c r="AK15" i="44" a="1"/>
  <c r="AK15" i="44" s="1"/>
  <c r="AK13" i="44" a="1"/>
  <c r="AK13" i="44" s="1"/>
  <c r="AK12" i="44" a="1"/>
  <c r="AK12" i="44" s="1"/>
  <c r="AK11" i="44" a="1"/>
  <c r="AK11" i="44" s="1"/>
  <c r="AK10" i="44" a="1"/>
  <c r="AK10" i="44" s="1"/>
  <c r="AK9" i="44" a="1"/>
  <c r="AK9" i="44" s="1"/>
  <c r="AK8" i="44" a="1"/>
  <c r="AK8" i="44" s="1"/>
  <c r="AK7" i="44" a="1"/>
  <c r="AK7" i="44" s="1"/>
  <c r="AK6" i="44" a="1"/>
  <c r="AK6" i="44" s="1"/>
  <c r="AJ51" i="40"/>
  <c r="AJ50" i="40"/>
  <c r="AJ49" i="40"/>
  <c r="AJ48" i="40"/>
  <c r="AJ47" i="40"/>
  <c r="AJ45" i="40"/>
  <c r="AJ44" i="40"/>
  <c r="AJ43" i="40"/>
  <c r="AJ42" i="40"/>
  <c r="AJ41" i="40"/>
  <c r="AJ40" i="40"/>
  <c r="AJ39" i="40"/>
  <c r="AJ38" i="40"/>
  <c r="AJ37" i="40"/>
  <c r="AJ35" i="40"/>
  <c r="AJ34" i="40"/>
  <c r="AJ33" i="40"/>
  <c r="AJ32" i="40"/>
  <c r="AJ30" i="40"/>
  <c r="AJ29" i="40"/>
  <c r="AJ28" i="40"/>
  <c r="AJ24" i="40"/>
  <c r="AJ23" i="40"/>
  <c r="AJ22" i="40"/>
  <c r="AJ21" i="40"/>
  <c r="AJ20" i="40"/>
  <c r="AJ19" i="40"/>
  <c r="AJ18" i="40"/>
  <c r="AJ17" i="40"/>
  <c r="AJ16" i="40"/>
  <c r="AJ15" i="40"/>
  <c r="AJ6" i="40"/>
  <c r="AJ7" i="40"/>
  <c r="AJ8" i="40"/>
  <c r="AJ9" i="40"/>
  <c r="AJ10" i="40"/>
  <c r="AJ11" i="40"/>
  <c r="AJ12" i="40"/>
  <c r="AJ13" i="40"/>
  <c r="AJ6" i="44"/>
  <c r="AJ7" i="44"/>
  <c r="AJ8" i="44"/>
  <c r="AJ9" i="44"/>
  <c r="AJ10" i="44"/>
  <c r="AJ11" i="44"/>
  <c r="AJ12" i="44"/>
  <c r="AJ13" i="44"/>
  <c r="AK27" i="40"/>
  <c r="AK27" i="40" a="1"/>
  <c r="AK26" i="40"/>
  <c r="AK26" i="40" a="1"/>
  <c r="AJ27" i="40"/>
  <c r="AJ26" i="40"/>
  <c r="L58" i="44" l="1"/>
  <c r="E58" i="44"/>
  <c r="E9" i="44"/>
  <c r="E8" i="44"/>
  <c r="L51" i="40"/>
  <c r="L50" i="40"/>
  <c r="L49" i="40"/>
  <c r="L48" i="40"/>
  <c r="L47" i="40"/>
  <c r="L45" i="40"/>
  <c r="L44" i="40"/>
  <c r="L43" i="40"/>
  <c r="L42" i="40"/>
  <c r="L41" i="40"/>
  <c r="L40" i="40"/>
  <c r="L39" i="40"/>
  <c r="L38" i="40"/>
  <c r="L37" i="40"/>
  <c r="L35" i="40"/>
  <c r="L34" i="40"/>
  <c r="L33" i="40"/>
  <c r="L32" i="40"/>
  <c r="L30" i="40"/>
  <c r="L29" i="40"/>
  <c r="L28" i="40"/>
  <c r="L24" i="40"/>
  <c r="L23" i="40"/>
  <c r="L22" i="40"/>
  <c r="L21" i="40"/>
  <c r="L20" i="40"/>
  <c r="L19" i="40"/>
  <c r="L18" i="40"/>
  <c r="L17" i="40"/>
  <c r="L16" i="40"/>
  <c r="L15" i="40"/>
  <c r="L8" i="40"/>
  <c r="L9" i="40"/>
  <c r="L10" i="40"/>
  <c r="L11" i="40"/>
  <c r="L12" i="40"/>
  <c r="L13" i="40"/>
  <c r="E28" i="40"/>
  <c r="E15" i="40"/>
  <c r="E8" i="40"/>
  <c r="E10" i="40" s="1"/>
  <c r="E9" i="40"/>
  <c r="L8" i="44"/>
  <c r="AI9" i="44"/>
  <c r="AI11" i="44"/>
  <c r="AI12" i="44"/>
  <c r="AI13" i="44"/>
  <c r="AI15" i="44"/>
  <c r="AI16" i="44"/>
  <c r="AI17" i="44"/>
  <c r="AI18" i="44"/>
  <c r="AI19" i="44"/>
  <c r="AI20" i="44"/>
  <c r="AI21" i="44"/>
  <c r="AI22" i="44"/>
  <c r="AI23" i="44"/>
  <c r="AI24" i="44"/>
  <c r="AI28" i="44"/>
  <c r="AI29" i="44"/>
  <c r="AI30" i="44"/>
  <c r="AI32" i="44"/>
  <c r="AI33" i="44"/>
  <c r="AI34" i="44"/>
  <c r="AI35" i="44"/>
  <c r="AI37" i="44"/>
  <c r="AI38" i="44"/>
  <c r="AI39" i="44"/>
  <c r="AI40" i="44"/>
  <c r="AI41" i="44"/>
  <c r="AI42" i="44"/>
  <c r="AI43" i="44"/>
  <c r="AI44" i="44"/>
  <c r="AI45" i="44"/>
  <c r="AI47" i="44"/>
  <c r="AI48" i="44"/>
  <c r="AI49" i="44"/>
  <c r="AI50" i="44"/>
  <c r="AI51" i="44"/>
  <c r="AI58" i="44"/>
  <c r="AI9" i="40"/>
  <c r="AI10" i="40"/>
  <c r="AI11" i="40"/>
  <c r="AI12" i="40"/>
  <c r="AI13" i="40"/>
  <c r="AI15" i="40"/>
  <c r="AI16" i="40"/>
  <c r="AI17" i="40"/>
  <c r="AI18" i="40"/>
  <c r="AI19" i="40"/>
  <c r="AI20" i="40"/>
  <c r="AI21" i="40"/>
  <c r="AI22" i="40"/>
  <c r="AI23" i="40"/>
  <c r="AI24" i="40"/>
  <c r="AI28" i="40"/>
  <c r="AI29" i="40"/>
  <c r="AI30" i="40"/>
  <c r="AI32" i="40"/>
  <c r="AI33" i="40"/>
  <c r="AI34" i="40"/>
  <c r="AI35" i="40"/>
  <c r="AI37" i="40"/>
  <c r="AI38" i="40"/>
  <c r="AI39" i="40"/>
  <c r="AI40" i="40"/>
  <c r="AI41" i="40"/>
  <c r="AI42" i="40"/>
  <c r="AI43" i="40"/>
  <c r="AI44" i="40"/>
  <c r="AI45" i="40"/>
  <c r="AI47" i="40"/>
  <c r="AI48" i="40"/>
  <c r="AI49" i="40"/>
  <c r="AI50" i="40"/>
  <c r="AI51" i="40"/>
  <c r="AI8" i="40"/>
  <c r="B6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52" i="40"/>
  <c r="B53" i="40"/>
  <c r="AF59" i="44"/>
  <c r="E10" i="44" l="1"/>
  <c r="L10" i="44" s="1"/>
  <c r="L9" i="44"/>
  <c r="E29" i="40"/>
  <c r="E30" i="40"/>
  <c r="E16" i="40"/>
  <c r="E17" i="40"/>
  <c r="E11" i="40"/>
  <c r="E12" i="40" s="1"/>
  <c r="U46" i="45"/>
  <c r="T46" i="45"/>
  <c r="U45" i="45"/>
  <c r="T45" i="45"/>
  <c r="U44" i="45"/>
  <c r="T44" i="45"/>
  <c r="U43" i="45"/>
  <c r="T43" i="45"/>
  <c r="U42" i="45"/>
  <c r="T42" i="45"/>
  <c r="U41" i="45"/>
  <c r="T41" i="45"/>
  <c r="U40" i="45"/>
  <c r="T40" i="45"/>
  <c r="U39" i="45"/>
  <c r="T39" i="45"/>
  <c r="U38" i="45"/>
  <c r="T38" i="45"/>
  <c r="U37" i="45"/>
  <c r="T37" i="45"/>
  <c r="U36" i="45"/>
  <c r="T36" i="45"/>
  <c r="U35" i="45"/>
  <c r="T35" i="45"/>
  <c r="U34" i="45"/>
  <c r="T34" i="45"/>
  <c r="U33" i="45"/>
  <c r="T33" i="45"/>
  <c r="U32" i="45"/>
  <c r="T32" i="45"/>
  <c r="U31" i="45"/>
  <c r="T31" i="45"/>
  <c r="U30" i="45"/>
  <c r="T30" i="45"/>
  <c r="U29" i="45"/>
  <c r="T29" i="45"/>
  <c r="U28" i="45"/>
  <c r="T28" i="45"/>
  <c r="U27" i="45"/>
  <c r="T27" i="45"/>
  <c r="U26" i="45"/>
  <c r="T26" i="45"/>
  <c r="U25" i="45"/>
  <c r="T25" i="45"/>
  <c r="U24" i="45"/>
  <c r="T24" i="45"/>
  <c r="U23" i="45"/>
  <c r="T23" i="45"/>
  <c r="U22" i="45"/>
  <c r="T22" i="45"/>
  <c r="U21" i="45"/>
  <c r="T21" i="45"/>
  <c r="U20" i="45"/>
  <c r="T20" i="45"/>
  <c r="U19" i="45"/>
  <c r="T19" i="45"/>
  <c r="U18" i="45"/>
  <c r="T18" i="45"/>
  <c r="U17" i="45"/>
  <c r="T17" i="45"/>
  <c r="U16" i="45"/>
  <c r="T16" i="45"/>
  <c r="U15" i="45"/>
  <c r="T15" i="45"/>
  <c r="U14" i="45"/>
  <c r="T14" i="45"/>
  <c r="U13" i="45"/>
  <c r="T13" i="45"/>
  <c r="U12" i="45"/>
  <c r="T12" i="45"/>
  <c r="U11" i="45"/>
  <c r="T11" i="45"/>
  <c r="U10" i="45"/>
  <c r="T10" i="45"/>
  <c r="U9" i="45"/>
  <c r="T9" i="45"/>
  <c r="U8" i="45"/>
  <c r="T8" i="45"/>
  <c r="U7" i="45"/>
  <c r="T7" i="45"/>
  <c r="B59" i="44"/>
  <c r="B58" i="44"/>
  <c r="B53" i="44"/>
  <c r="B52" i="44"/>
  <c r="B51" i="44"/>
  <c r="B50" i="44"/>
  <c r="B49" i="44"/>
  <c r="B48" i="44"/>
  <c r="B47" i="44"/>
  <c r="B46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B30" i="44"/>
  <c r="B29" i="44"/>
  <c r="B28" i="44"/>
  <c r="B27" i="44"/>
  <c r="B26" i="44"/>
  <c r="B25" i="44"/>
  <c r="B24" i="44"/>
  <c r="B23" i="44"/>
  <c r="B22" i="44"/>
  <c r="B21" i="44"/>
  <c r="B20" i="44"/>
  <c r="B19" i="44"/>
  <c r="B18" i="44"/>
  <c r="B17" i="44"/>
  <c r="B16" i="44"/>
  <c r="B15" i="44"/>
  <c r="B14" i="44"/>
  <c r="B13" i="44"/>
  <c r="B12" i="44"/>
  <c r="B11" i="44"/>
  <c r="B10" i="44"/>
  <c r="B9" i="44"/>
  <c r="B7" i="44"/>
  <c r="B8" i="44"/>
  <c r="B6" i="44"/>
  <c r="C1" i="41" a="1"/>
  <c r="E12" i="44" l="1"/>
  <c r="L12" i="44" s="1"/>
  <c r="E11" i="44"/>
  <c r="E32" i="40"/>
  <c r="E18" i="40"/>
  <c r="E13" i="40"/>
  <c r="C1" i="41"/>
  <c r="AC59" i="44"/>
  <c r="AB59" i="44"/>
  <c r="Z59" i="44"/>
  <c r="Y59" i="44"/>
  <c r="W59" i="44"/>
  <c r="V59" i="44"/>
  <c r="A59" i="44"/>
  <c r="AL58" i="44"/>
  <c r="AJ58" i="44"/>
  <c r="AH58" i="44"/>
  <c r="AC58" i="44"/>
  <c r="AB58" i="44"/>
  <c r="Z58" i="44"/>
  <c r="Y58" i="44"/>
  <c r="W58" i="44"/>
  <c r="V58" i="44"/>
  <c r="A58" i="44"/>
  <c r="AI54" i="44"/>
  <c r="AJ54" i="44" s="1"/>
  <c r="AC53" i="44"/>
  <c r="AB53" i="44"/>
  <c r="Z53" i="44"/>
  <c r="Y53" i="44"/>
  <c r="W53" i="44"/>
  <c r="V53" i="44"/>
  <c r="A53" i="44"/>
  <c r="AC52" i="44"/>
  <c r="AB52" i="44"/>
  <c r="Z52" i="44"/>
  <c r="Y52" i="44"/>
  <c r="W52" i="44"/>
  <c r="V52" i="44"/>
  <c r="A52" i="44"/>
  <c r="AL51" i="44"/>
  <c r="AJ51" i="44"/>
  <c r="AC51" i="44"/>
  <c r="AB51" i="44"/>
  <c r="Z51" i="44"/>
  <c r="Y51" i="44"/>
  <c r="W51" i="44"/>
  <c r="V51" i="44"/>
  <c r="A51" i="44"/>
  <c r="AL50" i="44"/>
  <c r="AJ50" i="44"/>
  <c r="AC50" i="44"/>
  <c r="AB50" i="44"/>
  <c r="Z50" i="44"/>
  <c r="Y50" i="44"/>
  <c r="W50" i="44"/>
  <c r="V50" i="44"/>
  <c r="A50" i="44"/>
  <c r="AL49" i="44"/>
  <c r="AJ49" i="44"/>
  <c r="AC49" i="44"/>
  <c r="AB49" i="44"/>
  <c r="Z49" i="44"/>
  <c r="Y49" i="44"/>
  <c r="W49" i="44"/>
  <c r="V49" i="44"/>
  <c r="A49" i="44"/>
  <c r="AL48" i="44"/>
  <c r="AJ48" i="44"/>
  <c r="AC48" i="44"/>
  <c r="AB48" i="44"/>
  <c r="Z48" i="44"/>
  <c r="Y48" i="44"/>
  <c r="W48" i="44"/>
  <c r="V48" i="44"/>
  <c r="A48" i="44"/>
  <c r="AL47" i="44"/>
  <c r="AJ47" i="44"/>
  <c r="AC47" i="44"/>
  <c r="AB47" i="44"/>
  <c r="Z47" i="44"/>
  <c r="Y47" i="44"/>
  <c r="W47" i="44"/>
  <c r="V47" i="44"/>
  <c r="A47" i="44"/>
  <c r="AC46" i="44"/>
  <c r="AB46" i="44"/>
  <c r="Z46" i="44"/>
  <c r="Y46" i="44"/>
  <c r="W46" i="44"/>
  <c r="V46" i="44"/>
  <c r="A46" i="44"/>
  <c r="AL45" i="44"/>
  <c r="AJ45" i="44"/>
  <c r="AC45" i="44"/>
  <c r="AB45" i="44"/>
  <c r="Z45" i="44"/>
  <c r="Y45" i="44"/>
  <c r="W45" i="44"/>
  <c r="V45" i="44"/>
  <c r="A45" i="44"/>
  <c r="AL44" i="44"/>
  <c r="AJ44" i="44"/>
  <c r="AC44" i="44"/>
  <c r="AB44" i="44"/>
  <c r="Z44" i="44"/>
  <c r="Y44" i="44"/>
  <c r="W44" i="44"/>
  <c r="V44" i="44"/>
  <c r="A44" i="44"/>
  <c r="AL43" i="44"/>
  <c r="AJ43" i="44"/>
  <c r="AC43" i="44"/>
  <c r="AB43" i="44"/>
  <c r="Z43" i="44"/>
  <c r="Y43" i="44"/>
  <c r="W43" i="44"/>
  <c r="V43" i="44"/>
  <c r="A43" i="44"/>
  <c r="AL42" i="44"/>
  <c r="AJ42" i="44"/>
  <c r="AC42" i="44"/>
  <c r="AB42" i="44"/>
  <c r="Z42" i="44"/>
  <c r="Y42" i="44"/>
  <c r="W42" i="44"/>
  <c r="V42" i="44"/>
  <c r="A42" i="44"/>
  <c r="AL41" i="44"/>
  <c r="AJ41" i="44"/>
  <c r="AC41" i="44"/>
  <c r="AB41" i="44"/>
  <c r="Z41" i="44"/>
  <c r="Y41" i="44"/>
  <c r="W41" i="44"/>
  <c r="V41" i="44"/>
  <c r="A41" i="44"/>
  <c r="AL40" i="44"/>
  <c r="AJ40" i="44"/>
  <c r="AC40" i="44"/>
  <c r="AB40" i="44"/>
  <c r="Z40" i="44"/>
  <c r="Y40" i="44"/>
  <c r="W40" i="44"/>
  <c r="V40" i="44"/>
  <c r="A40" i="44"/>
  <c r="AL39" i="44"/>
  <c r="AJ39" i="44"/>
  <c r="AC39" i="44"/>
  <c r="AB39" i="44"/>
  <c r="Z39" i="44"/>
  <c r="Y39" i="44"/>
  <c r="W39" i="44"/>
  <c r="V39" i="44"/>
  <c r="A39" i="44"/>
  <c r="AL38" i="44"/>
  <c r="AJ38" i="44"/>
  <c r="AC38" i="44"/>
  <c r="AB38" i="44"/>
  <c r="Z38" i="44"/>
  <c r="Y38" i="44"/>
  <c r="W38" i="44"/>
  <c r="V38" i="44"/>
  <c r="A38" i="44"/>
  <c r="AL37" i="44"/>
  <c r="AJ37" i="44"/>
  <c r="AC37" i="44"/>
  <c r="AB37" i="44"/>
  <c r="Z37" i="44"/>
  <c r="Y37" i="44"/>
  <c r="W37" i="44"/>
  <c r="V37" i="44"/>
  <c r="A37" i="44"/>
  <c r="AC36" i="44"/>
  <c r="AB36" i="44"/>
  <c r="Z36" i="44"/>
  <c r="Y36" i="44"/>
  <c r="W36" i="44"/>
  <c r="V36" i="44"/>
  <c r="A36" i="44"/>
  <c r="AL35" i="44"/>
  <c r="AJ35" i="44"/>
  <c r="AC35" i="44"/>
  <c r="AB35" i="44"/>
  <c r="Z35" i="44"/>
  <c r="Y35" i="44"/>
  <c r="W35" i="44"/>
  <c r="V35" i="44"/>
  <c r="A35" i="44"/>
  <c r="AL34" i="44"/>
  <c r="AJ34" i="44"/>
  <c r="AC34" i="44"/>
  <c r="AB34" i="44"/>
  <c r="Z34" i="44"/>
  <c r="Y34" i="44"/>
  <c r="W34" i="44"/>
  <c r="V34" i="44"/>
  <c r="A34" i="44"/>
  <c r="AL33" i="44"/>
  <c r="AJ33" i="44"/>
  <c r="AC33" i="44"/>
  <c r="AB33" i="44"/>
  <c r="Z33" i="44"/>
  <c r="Y33" i="44"/>
  <c r="W33" i="44"/>
  <c r="V33" i="44"/>
  <c r="A33" i="44"/>
  <c r="AL32" i="44"/>
  <c r="AJ32" i="44"/>
  <c r="AC32" i="44"/>
  <c r="AB32" i="44"/>
  <c r="Z32" i="44"/>
  <c r="Y32" i="44"/>
  <c r="W32" i="44"/>
  <c r="V32" i="44"/>
  <c r="A32" i="44"/>
  <c r="AC31" i="44"/>
  <c r="AB31" i="44"/>
  <c r="Z31" i="44"/>
  <c r="Y31" i="44"/>
  <c r="W31" i="44"/>
  <c r="V31" i="44"/>
  <c r="A31" i="44"/>
  <c r="AL30" i="44"/>
  <c r="AJ30" i="44"/>
  <c r="AC30" i="44"/>
  <c r="AB30" i="44"/>
  <c r="Z30" i="44"/>
  <c r="Y30" i="44"/>
  <c r="W30" i="44"/>
  <c r="V30" i="44"/>
  <c r="A30" i="44"/>
  <c r="AL29" i="44"/>
  <c r="AJ29" i="44"/>
  <c r="AC29" i="44"/>
  <c r="AB29" i="44"/>
  <c r="Z29" i="44"/>
  <c r="Y29" i="44"/>
  <c r="W29" i="44"/>
  <c r="V29" i="44"/>
  <c r="A29" i="44"/>
  <c r="AL28" i="44"/>
  <c r="AJ28" i="44"/>
  <c r="AC28" i="44"/>
  <c r="AB28" i="44"/>
  <c r="Z28" i="44"/>
  <c r="Y28" i="44"/>
  <c r="W28" i="44"/>
  <c r="V28" i="44"/>
  <c r="A28" i="44"/>
  <c r="AJ27" i="44"/>
  <c r="AC27" i="44"/>
  <c r="AB27" i="44"/>
  <c r="Z27" i="44"/>
  <c r="Y27" i="44"/>
  <c r="W27" i="44"/>
  <c r="V27" i="44"/>
  <c r="A27" i="44"/>
  <c r="AJ26" i="44"/>
  <c r="AC26" i="44"/>
  <c r="AB26" i="44"/>
  <c r="Z26" i="44"/>
  <c r="Y26" i="44"/>
  <c r="W26" i="44"/>
  <c r="V26" i="44"/>
  <c r="A26" i="44"/>
  <c r="AC25" i="44"/>
  <c r="AB25" i="44"/>
  <c r="Z25" i="44"/>
  <c r="Y25" i="44"/>
  <c r="W25" i="44"/>
  <c r="V25" i="44"/>
  <c r="A25" i="44"/>
  <c r="AL24" i="44"/>
  <c r="AJ24" i="44"/>
  <c r="AC24" i="44"/>
  <c r="AB24" i="44"/>
  <c r="Z24" i="44"/>
  <c r="Y24" i="44"/>
  <c r="W24" i="44"/>
  <c r="V24" i="44"/>
  <c r="A24" i="44"/>
  <c r="AL23" i="44"/>
  <c r="AJ23" i="44"/>
  <c r="AC23" i="44"/>
  <c r="AB23" i="44"/>
  <c r="Z23" i="44"/>
  <c r="Y23" i="44"/>
  <c r="W23" i="44"/>
  <c r="V23" i="44"/>
  <c r="A23" i="44"/>
  <c r="AL22" i="44"/>
  <c r="AJ22" i="44"/>
  <c r="AC22" i="44"/>
  <c r="AB22" i="44"/>
  <c r="Z22" i="44"/>
  <c r="Y22" i="44"/>
  <c r="W22" i="44"/>
  <c r="V22" i="44"/>
  <c r="A22" i="44"/>
  <c r="AL21" i="44"/>
  <c r="AJ21" i="44"/>
  <c r="AC21" i="44"/>
  <c r="AB21" i="44"/>
  <c r="Z21" i="44"/>
  <c r="Y21" i="44"/>
  <c r="W21" i="44"/>
  <c r="V21" i="44"/>
  <c r="A21" i="44"/>
  <c r="AL20" i="44"/>
  <c r="AJ20" i="44"/>
  <c r="AC20" i="44"/>
  <c r="AB20" i="44"/>
  <c r="Z20" i="44"/>
  <c r="Y20" i="44"/>
  <c r="W20" i="44"/>
  <c r="V20" i="44"/>
  <c r="A20" i="44"/>
  <c r="AL19" i="44"/>
  <c r="AJ19" i="44"/>
  <c r="AC19" i="44"/>
  <c r="AB19" i="44"/>
  <c r="Z19" i="44"/>
  <c r="Y19" i="44"/>
  <c r="W19" i="44"/>
  <c r="V19" i="44"/>
  <c r="A19" i="44"/>
  <c r="AL18" i="44"/>
  <c r="AJ18" i="44"/>
  <c r="AC18" i="44"/>
  <c r="AB18" i="44"/>
  <c r="Z18" i="44"/>
  <c r="Y18" i="44"/>
  <c r="W18" i="44"/>
  <c r="V18" i="44"/>
  <c r="A18" i="44"/>
  <c r="AL17" i="44"/>
  <c r="AJ17" i="44"/>
  <c r="AC17" i="44"/>
  <c r="AB17" i="44"/>
  <c r="Z17" i="44"/>
  <c r="Y17" i="44"/>
  <c r="W17" i="44"/>
  <c r="V17" i="44"/>
  <c r="A17" i="44"/>
  <c r="AL16" i="44"/>
  <c r="AJ16" i="44"/>
  <c r="AC16" i="44"/>
  <c r="AB16" i="44"/>
  <c r="Z16" i="44"/>
  <c r="Y16" i="44"/>
  <c r="W16" i="44"/>
  <c r="V16" i="44"/>
  <c r="A16" i="44"/>
  <c r="AL15" i="44"/>
  <c r="AJ15" i="44"/>
  <c r="AC15" i="44"/>
  <c r="AB15" i="44"/>
  <c r="Z15" i="44"/>
  <c r="Y15" i="44"/>
  <c r="W15" i="44"/>
  <c r="V15" i="44"/>
  <c r="A15" i="44"/>
  <c r="AC14" i="44"/>
  <c r="AB14" i="44"/>
  <c r="Z14" i="44"/>
  <c r="Y14" i="44"/>
  <c r="W14" i="44"/>
  <c r="V14" i="44"/>
  <c r="A14" i="44"/>
  <c r="AL13" i="44"/>
  <c r="AC13" i="44"/>
  <c r="AB13" i="44"/>
  <c r="Z13" i="44"/>
  <c r="Y13" i="44"/>
  <c r="W13" i="44"/>
  <c r="V13" i="44"/>
  <c r="A13" i="44"/>
  <c r="AL12" i="44"/>
  <c r="AC12" i="44"/>
  <c r="AB12" i="44"/>
  <c r="Z12" i="44"/>
  <c r="Y12" i="44"/>
  <c r="W12" i="44"/>
  <c r="V12" i="44"/>
  <c r="A12" i="44"/>
  <c r="AL11" i="44"/>
  <c r="AC11" i="44"/>
  <c r="AB11" i="44"/>
  <c r="Z11" i="44"/>
  <c r="Y11" i="44"/>
  <c r="W11" i="44"/>
  <c r="V11" i="44"/>
  <c r="A11" i="44"/>
  <c r="AL10" i="44"/>
  <c r="AI10" i="44"/>
  <c r="AC10" i="44"/>
  <c r="AB10" i="44"/>
  <c r="Z10" i="44"/>
  <c r="Y10" i="44"/>
  <c r="W10" i="44"/>
  <c r="V10" i="44"/>
  <c r="A10" i="44"/>
  <c r="AL9" i="44"/>
  <c r="AC9" i="44"/>
  <c r="AB9" i="44"/>
  <c r="Z9" i="44"/>
  <c r="Y9" i="44"/>
  <c r="W9" i="44"/>
  <c r="V9" i="44"/>
  <c r="A9" i="44"/>
  <c r="AL8" i="44"/>
  <c r="AI8" i="44"/>
  <c r="AC8" i="44"/>
  <c r="AB8" i="44"/>
  <c r="Z8" i="44"/>
  <c r="Y8" i="44"/>
  <c r="W8" i="44"/>
  <c r="V8" i="44"/>
  <c r="A8" i="44"/>
  <c r="AC7" i="44"/>
  <c r="AB7" i="44"/>
  <c r="Z7" i="44"/>
  <c r="Y7" i="44"/>
  <c r="W7" i="44"/>
  <c r="V7" i="44"/>
  <c r="A7" i="44"/>
  <c r="AH6" i="44"/>
  <c r="D6" i="44" s="1"/>
  <c r="AC6" i="44"/>
  <c r="AB6" i="44"/>
  <c r="Z6" i="44"/>
  <c r="Y6" i="44"/>
  <c r="W6" i="44"/>
  <c r="V6" i="44"/>
  <c r="A6" i="44"/>
  <c r="AE59" i="44"/>
  <c r="E13" i="44" l="1"/>
  <c r="L11" i="44"/>
  <c r="E33" i="40"/>
  <c r="E34" i="40"/>
  <c r="E19" i="40"/>
  <c r="E20" i="40" s="1"/>
  <c r="AH59" i="44"/>
  <c r="D58" i="44"/>
  <c r="AH7" i="44"/>
  <c r="AF58" i="44"/>
  <c r="AF6" i="44"/>
  <c r="AE58" i="44"/>
  <c r="AE6" i="44"/>
  <c r="L13" i="44" l="1"/>
  <c r="E15" i="44"/>
  <c r="E35" i="40"/>
  <c r="E37" i="40" s="1"/>
  <c r="E21" i="40"/>
  <c r="E22" i="40" s="1"/>
  <c r="AJ36" i="44"/>
  <c r="AJ59" i="44"/>
  <c r="AJ52" i="44"/>
  <c r="AJ14" i="44"/>
  <c r="D59" i="44"/>
  <c r="AJ31" i="44"/>
  <c r="AJ46" i="44"/>
  <c r="AJ25" i="44"/>
  <c r="AH8" i="44"/>
  <c r="D7" i="44"/>
  <c r="AF7" i="44"/>
  <c r="AE7" i="44"/>
  <c r="L15" i="44" l="1"/>
  <c r="E16" i="44"/>
  <c r="E38" i="40"/>
  <c r="E23" i="40"/>
  <c r="E24" i="40" s="1"/>
  <c r="D8" i="44"/>
  <c r="AH9" i="44"/>
  <c r="L16" i="44" l="1"/>
  <c r="E17" i="44"/>
  <c r="E39" i="40"/>
  <c r="D9" i="44"/>
  <c r="AH10" i="44"/>
  <c r="AF9" i="44"/>
  <c r="L17" i="44" l="1"/>
  <c r="E18" i="44"/>
  <c r="E40" i="40"/>
  <c r="E41" i="40" s="1"/>
  <c r="E42" i="40" s="1"/>
  <c r="E43" i="40" s="1"/>
  <c r="E44" i="40" s="1"/>
  <c r="E45" i="40" s="1"/>
  <c r="E47" i="40" s="1"/>
  <c r="E48" i="40" s="1"/>
  <c r="E49" i="40" s="1"/>
  <c r="E50" i="40" s="1"/>
  <c r="E51" i="40" s="1"/>
  <c r="D10" i="44"/>
  <c r="AH11" i="44"/>
  <c r="AF8" i="44"/>
  <c r="L18" i="44" l="1"/>
  <c r="E19" i="44"/>
  <c r="D11" i="44"/>
  <c r="AH12" i="44"/>
  <c r="AE8" i="44"/>
  <c r="AF11" i="44"/>
  <c r="L19" i="44" l="1"/>
  <c r="E20" i="44"/>
  <c r="D12" i="44"/>
  <c r="AH13" i="44"/>
  <c r="AE9" i="44"/>
  <c r="AF12" i="44"/>
  <c r="AF10" i="44"/>
  <c r="L20" i="44" l="1"/>
  <c r="E21" i="44"/>
  <c r="D13" i="44"/>
  <c r="AH14" i="44"/>
  <c r="AE10" i="44"/>
  <c r="AF13" i="44"/>
  <c r="L21" i="44" l="1"/>
  <c r="E22" i="44"/>
  <c r="D14" i="44"/>
  <c r="AH15" i="44"/>
  <c r="AE14" i="44"/>
  <c r="AF14" i="44"/>
  <c r="L22" i="44" l="1"/>
  <c r="E23" i="44"/>
  <c r="D15" i="44"/>
  <c r="AH16" i="44"/>
  <c r="AF15" i="44"/>
  <c r="L23" i="44" l="1"/>
  <c r="E24" i="44"/>
  <c r="AH17" i="44"/>
  <c r="D16" i="44"/>
  <c r="AF16" i="44"/>
  <c r="L24" i="44" l="1"/>
  <c r="E28" i="44"/>
  <c r="AH18" i="44"/>
  <c r="D17" i="44"/>
  <c r="AE11" i="44"/>
  <c r="AF17" i="44"/>
  <c r="L28" i="44" l="1"/>
  <c r="E29" i="44"/>
  <c r="AH19" i="44"/>
  <c r="D18" i="44"/>
  <c r="AE12" i="44"/>
  <c r="AF18" i="44"/>
  <c r="L29" i="44" l="1"/>
  <c r="E30" i="44"/>
  <c r="AH20" i="44"/>
  <c r="D19" i="44"/>
  <c r="AE13" i="44"/>
  <c r="AF19" i="44"/>
  <c r="L30" i="44" l="1"/>
  <c r="E32" i="44"/>
  <c r="D20" i="44"/>
  <c r="AH21" i="44"/>
  <c r="AE15" i="44"/>
  <c r="AF20" i="44"/>
  <c r="AE20" i="44"/>
  <c r="L32" i="44" l="1"/>
  <c r="E33" i="44"/>
  <c r="AH22" i="44"/>
  <c r="D21" i="44"/>
  <c r="AE21" i="44"/>
  <c r="AF21" i="44"/>
  <c r="AE16" i="44"/>
  <c r="L33" i="44" l="1"/>
  <c r="E34" i="44"/>
  <c r="D22" i="44"/>
  <c r="AH23" i="44"/>
  <c r="AF22" i="44"/>
  <c r="AE22" i="44"/>
  <c r="AE17" i="44"/>
  <c r="L34" i="44" l="1"/>
  <c r="E35" i="44"/>
  <c r="AH24" i="44"/>
  <c r="D23" i="44"/>
  <c r="AF23" i="44"/>
  <c r="AE18" i="44"/>
  <c r="AE23" i="44"/>
  <c r="L35" i="44" l="1"/>
  <c r="E37" i="44"/>
  <c r="D24" i="44"/>
  <c r="AH25" i="44"/>
  <c r="AE19" i="44"/>
  <c r="AE24" i="44"/>
  <c r="AF24" i="44"/>
  <c r="L37" i="44" l="1"/>
  <c r="E38" i="44"/>
  <c r="D25" i="44"/>
  <c r="AH26" i="44"/>
  <c r="AE25" i="44"/>
  <c r="AF25" i="44"/>
  <c r="L38" i="44" l="1"/>
  <c r="E39" i="44"/>
  <c r="AH27" i="44"/>
  <c r="D26" i="44"/>
  <c r="AE26" i="44"/>
  <c r="AF26" i="44"/>
  <c r="L39" i="44" l="1"/>
  <c r="E40" i="44"/>
  <c r="D27" i="44"/>
  <c r="AH28" i="44"/>
  <c r="AF27" i="44"/>
  <c r="AE27" i="44"/>
  <c r="L40" i="44" l="1"/>
  <c r="E41" i="44"/>
  <c r="AH29" i="44"/>
  <c r="D28" i="44"/>
  <c r="AE28" i="44"/>
  <c r="AF28" i="44"/>
  <c r="L41" i="44" l="1"/>
  <c r="E42" i="44"/>
  <c r="AH30" i="44"/>
  <c r="D29" i="44"/>
  <c r="AF29" i="44"/>
  <c r="AE29" i="44"/>
  <c r="L42" i="44" l="1"/>
  <c r="E43" i="44"/>
  <c r="AH31" i="44"/>
  <c r="D30" i="44"/>
  <c r="AF30" i="44"/>
  <c r="L43" i="44" l="1"/>
  <c r="E44" i="44"/>
  <c r="AH32" i="44"/>
  <c r="D31" i="44"/>
  <c r="AE31" i="44"/>
  <c r="AF31" i="44"/>
  <c r="L44" i="44" l="1"/>
  <c r="E45" i="44"/>
  <c r="AH33" i="44"/>
  <c r="D32" i="44"/>
  <c r="AE32" i="44"/>
  <c r="AF32" i="44"/>
  <c r="L45" i="44" l="1"/>
  <c r="E47" i="44"/>
  <c r="AH34" i="44"/>
  <c r="D33" i="44"/>
  <c r="AF33" i="44"/>
  <c r="L47" i="44" l="1"/>
  <c r="E48" i="44"/>
  <c r="AH35" i="44"/>
  <c r="D34" i="44"/>
  <c r="AF34" i="44"/>
  <c r="AE34" i="44"/>
  <c r="L48" i="44" l="1"/>
  <c r="E49" i="44"/>
  <c r="AH36" i="44"/>
  <c r="D35" i="44"/>
  <c r="AE30" i="44"/>
  <c r="AF35" i="44"/>
  <c r="L49" i="44" l="1"/>
  <c r="E50" i="44"/>
  <c r="D36" i="44"/>
  <c r="AH37" i="44"/>
  <c r="AE36" i="44"/>
  <c r="AF36" i="44"/>
  <c r="L50" i="44" l="1"/>
  <c r="E51" i="44"/>
  <c r="L51" i="44" s="1"/>
  <c r="D37" i="44"/>
  <c r="AH38" i="44"/>
  <c r="AE37" i="44"/>
  <c r="AF37" i="44"/>
  <c r="D38" i="44" l="1"/>
  <c r="AH39" i="44"/>
  <c r="AE38" i="44"/>
  <c r="AF38" i="44"/>
  <c r="D39" i="44" l="1"/>
  <c r="AH40" i="44"/>
  <c r="AF39" i="44"/>
  <c r="AE35" i="44"/>
  <c r="D40" i="44" l="1"/>
  <c r="AH41" i="44"/>
  <c r="AE40" i="44"/>
  <c r="AF40" i="44"/>
  <c r="D41" i="44" l="1"/>
  <c r="AH42" i="44"/>
  <c r="AF41" i="44"/>
  <c r="AE41" i="44"/>
  <c r="D42" i="44" l="1"/>
  <c r="AH43" i="44"/>
  <c r="AF42" i="44"/>
  <c r="D43" i="44" l="1"/>
  <c r="AH44" i="44"/>
  <c r="AF43" i="44"/>
  <c r="AE33" i="44"/>
  <c r="D44" i="44" l="1"/>
  <c r="AH45" i="44"/>
  <c r="AE39" i="44"/>
  <c r="AF44" i="44"/>
  <c r="D45" i="44" l="1"/>
  <c r="AH46" i="44"/>
  <c r="AE45" i="44"/>
  <c r="AF45" i="44"/>
  <c r="D46" i="44" l="1"/>
  <c r="AH47" i="44"/>
  <c r="AE46" i="44"/>
  <c r="AF46" i="44"/>
  <c r="D47" i="44" l="1"/>
  <c r="AH48" i="44"/>
  <c r="AE47" i="44"/>
  <c r="AF47" i="44"/>
  <c r="D48" i="44" l="1"/>
  <c r="AH49" i="44"/>
  <c r="AE42" i="44"/>
  <c r="AE48" i="44"/>
  <c r="AF48" i="44"/>
  <c r="D49" i="44" l="1"/>
  <c r="AH50" i="44"/>
  <c r="AF49" i="44"/>
  <c r="AE49" i="44"/>
  <c r="AE43" i="44"/>
  <c r="AH51" i="44" l="1"/>
  <c r="D50" i="44"/>
  <c r="AF50" i="44"/>
  <c r="AE44" i="44"/>
  <c r="AE50" i="44"/>
  <c r="AH52" i="44" l="1"/>
  <c r="D51" i="44"/>
  <c r="AH6" i="40"/>
  <c r="AH7" i="40" s="1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7" i="40"/>
  <c r="A8" i="40"/>
  <c r="A6" i="40"/>
  <c r="AB9" i="40"/>
  <c r="AC9" i="40"/>
  <c r="AB10" i="40"/>
  <c r="AC10" i="40"/>
  <c r="AB11" i="40"/>
  <c r="AC11" i="40"/>
  <c r="AB12" i="40"/>
  <c r="AC12" i="40"/>
  <c r="AB13" i="40"/>
  <c r="AC13" i="40"/>
  <c r="AB14" i="40"/>
  <c r="AC14" i="40"/>
  <c r="AB15" i="40"/>
  <c r="AC15" i="40"/>
  <c r="AB16" i="40"/>
  <c r="AC16" i="40"/>
  <c r="AB17" i="40"/>
  <c r="AC17" i="40"/>
  <c r="AB18" i="40"/>
  <c r="AC18" i="40"/>
  <c r="AB19" i="40"/>
  <c r="AC19" i="40"/>
  <c r="AB20" i="40"/>
  <c r="AC20" i="40"/>
  <c r="AB21" i="40"/>
  <c r="AC21" i="40"/>
  <c r="AB22" i="40"/>
  <c r="AC22" i="40"/>
  <c r="AB23" i="40"/>
  <c r="AC23" i="40"/>
  <c r="AB24" i="40"/>
  <c r="AC24" i="40"/>
  <c r="AB25" i="40"/>
  <c r="AC25" i="40"/>
  <c r="AB26" i="40"/>
  <c r="AC26" i="40"/>
  <c r="AB27" i="40"/>
  <c r="AC27" i="40"/>
  <c r="AB28" i="40"/>
  <c r="AC28" i="40"/>
  <c r="AB29" i="40"/>
  <c r="AC29" i="40"/>
  <c r="AB30" i="40"/>
  <c r="AC30" i="40"/>
  <c r="AB31" i="40"/>
  <c r="AC31" i="40"/>
  <c r="AB32" i="40"/>
  <c r="AC32" i="40"/>
  <c r="AB33" i="40"/>
  <c r="AC33" i="40"/>
  <c r="AB34" i="40"/>
  <c r="AC34" i="40"/>
  <c r="AB35" i="40"/>
  <c r="AC35" i="40"/>
  <c r="AB36" i="40"/>
  <c r="AC36" i="40"/>
  <c r="AB37" i="40"/>
  <c r="AC37" i="40"/>
  <c r="AB38" i="40"/>
  <c r="AC38" i="40"/>
  <c r="AB39" i="40"/>
  <c r="AC39" i="40"/>
  <c r="AB40" i="40"/>
  <c r="AC40" i="40"/>
  <c r="AB41" i="40"/>
  <c r="AC41" i="40"/>
  <c r="AB42" i="40"/>
  <c r="AC42" i="40"/>
  <c r="AB43" i="40"/>
  <c r="AC43" i="40"/>
  <c r="AB44" i="40"/>
  <c r="AC44" i="40"/>
  <c r="AB45" i="40"/>
  <c r="AC45" i="40"/>
  <c r="AB46" i="40"/>
  <c r="AC46" i="40"/>
  <c r="AB47" i="40"/>
  <c r="AC47" i="40"/>
  <c r="AB48" i="40"/>
  <c r="AC48" i="40"/>
  <c r="AB49" i="40"/>
  <c r="AC49" i="40"/>
  <c r="AB50" i="40"/>
  <c r="AC50" i="40"/>
  <c r="AB51" i="40"/>
  <c r="AC51" i="40"/>
  <c r="AB52" i="40"/>
  <c r="AC52" i="40"/>
  <c r="AB53" i="40"/>
  <c r="AC53" i="40"/>
  <c r="AB6" i="40"/>
  <c r="AC6" i="40"/>
  <c r="AB7" i="40"/>
  <c r="AC7" i="40"/>
  <c r="AC8" i="40"/>
  <c r="AB8" i="40"/>
  <c r="Y9" i="40"/>
  <c r="Z9" i="40"/>
  <c r="Y10" i="40"/>
  <c r="Z10" i="40"/>
  <c r="Y11" i="40"/>
  <c r="Z11" i="40"/>
  <c r="Y12" i="40"/>
  <c r="Z12" i="40"/>
  <c r="Y13" i="40"/>
  <c r="Z13" i="40"/>
  <c r="Y14" i="40"/>
  <c r="Z14" i="40"/>
  <c r="Y15" i="40"/>
  <c r="Z15" i="40"/>
  <c r="Y16" i="40"/>
  <c r="Z16" i="40"/>
  <c r="Y17" i="40"/>
  <c r="Z17" i="40"/>
  <c r="Y18" i="40"/>
  <c r="Z18" i="40"/>
  <c r="Y19" i="40"/>
  <c r="Z19" i="40"/>
  <c r="Y20" i="40"/>
  <c r="Z20" i="40"/>
  <c r="Y21" i="40"/>
  <c r="Z21" i="40"/>
  <c r="Y22" i="40"/>
  <c r="Z22" i="40"/>
  <c r="Y23" i="40"/>
  <c r="Z23" i="40"/>
  <c r="Y24" i="40"/>
  <c r="Z24" i="40"/>
  <c r="Y25" i="40"/>
  <c r="Z25" i="40"/>
  <c r="Y26" i="40"/>
  <c r="Z26" i="40"/>
  <c r="Y27" i="40"/>
  <c r="Z27" i="40"/>
  <c r="Y28" i="40"/>
  <c r="Z28" i="40"/>
  <c r="Y29" i="40"/>
  <c r="Z29" i="40"/>
  <c r="Y30" i="40"/>
  <c r="Z30" i="40"/>
  <c r="Y31" i="40"/>
  <c r="Z31" i="40"/>
  <c r="Y32" i="40"/>
  <c r="Z32" i="40"/>
  <c r="Y33" i="40"/>
  <c r="Z33" i="40"/>
  <c r="Y34" i="40"/>
  <c r="Z34" i="40"/>
  <c r="Y35" i="40"/>
  <c r="Z35" i="40"/>
  <c r="Y36" i="40"/>
  <c r="Z36" i="40"/>
  <c r="Y37" i="40"/>
  <c r="Z37" i="40"/>
  <c r="Y38" i="40"/>
  <c r="Z38" i="40"/>
  <c r="Y39" i="40"/>
  <c r="Z39" i="40"/>
  <c r="Y40" i="40"/>
  <c r="Z40" i="40"/>
  <c r="Y41" i="40"/>
  <c r="Z41" i="40"/>
  <c r="Y42" i="40"/>
  <c r="Z42" i="40"/>
  <c r="Y43" i="40"/>
  <c r="Z43" i="40"/>
  <c r="Y44" i="40"/>
  <c r="Z44" i="40"/>
  <c r="Y45" i="40"/>
  <c r="Z45" i="40"/>
  <c r="Y46" i="40"/>
  <c r="Z46" i="40"/>
  <c r="Y47" i="40"/>
  <c r="Z47" i="40"/>
  <c r="Y48" i="40"/>
  <c r="Z48" i="40"/>
  <c r="Y49" i="40"/>
  <c r="Z49" i="40"/>
  <c r="Y50" i="40"/>
  <c r="Z50" i="40"/>
  <c r="Y51" i="40"/>
  <c r="Z51" i="40"/>
  <c r="Y52" i="40"/>
  <c r="Z52" i="40"/>
  <c r="Y53" i="40"/>
  <c r="Z53" i="40"/>
  <c r="Y6" i="40"/>
  <c r="Z6" i="40"/>
  <c r="Y7" i="40"/>
  <c r="Z7" i="40"/>
  <c r="Z8" i="40"/>
  <c r="Y8" i="40"/>
  <c r="W28" i="40"/>
  <c r="W29" i="40"/>
  <c r="W30" i="40"/>
  <c r="W31" i="40"/>
  <c r="W32" i="40"/>
  <c r="W33" i="40"/>
  <c r="W34" i="40"/>
  <c r="W35" i="40"/>
  <c r="W36" i="40"/>
  <c r="W37" i="40"/>
  <c r="W38" i="40"/>
  <c r="W39" i="40"/>
  <c r="W40" i="40"/>
  <c r="W41" i="40"/>
  <c r="W42" i="40"/>
  <c r="W43" i="40"/>
  <c r="W44" i="40"/>
  <c r="W45" i="40"/>
  <c r="W46" i="40"/>
  <c r="W47" i="40"/>
  <c r="W48" i="40"/>
  <c r="W49" i="40"/>
  <c r="W50" i="40"/>
  <c r="W51" i="40"/>
  <c r="W52" i="40"/>
  <c r="W53" i="40"/>
  <c r="W19" i="40"/>
  <c r="W20" i="40"/>
  <c r="W21" i="40"/>
  <c r="W22" i="40"/>
  <c r="W23" i="40"/>
  <c r="W24" i="40"/>
  <c r="W25" i="40"/>
  <c r="W26" i="40"/>
  <c r="W27" i="40"/>
  <c r="W16" i="40"/>
  <c r="W17" i="40"/>
  <c r="W18" i="40"/>
  <c r="W13" i="40"/>
  <c r="W14" i="40"/>
  <c r="W15" i="40"/>
  <c r="W11" i="40"/>
  <c r="W12" i="40"/>
  <c r="W9" i="40"/>
  <c r="W10" i="40"/>
  <c r="W8" i="40"/>
  <c r="W6" i="40"/>
  <c r="W7" i="40"/>
  <c r="V14" i="40"/>
  <c r="V15" i="40"/>
  <c r="V16" i="40"/>
  <c r="V17" i="40"/>
  <c r="V18" i="40"/>
  <c r="V19" i="40"/>
  <c r="V20" i="40"/>
  <c r="V21" i="40"/>
  <c r="V22" i="40"/>
  <c r="V23" i="40"/>
  <c r="V24" i="40"/>
  <c r="V25" i="40"/>
  <c r="V26" i="40"/>
  <c r="V27" i="40"/>
  <c r="V28" i="40"/>
  <c r="V29" i="40"/>
  <c r="V30" i="40"/>
  <c r="V31" i="40"/>
  <c r="V32" i="40"/>
  <c r="V33" i="40"/>
  <c r="V34" i="40"/>
  <c r="V35" i="40"/>
  <c r="V36" i="40"/>
  <c r="V37" i="40"/>
  <c r="V38" i="40"/>
  <c r="V39" i="40"/>
  <c r="V40" i="40"/>
  <c r="V41" i="40"/>
  <c r="V42" i="40"/>
  <c r="V43" i="40"/>
  <c r="V44" i="40"/>
  <c r="V45" i="40"/>
  <c r="V46" i="40"/>
  <c r="V47" i="40"/>
  <c r="V48" i="40"/>
  <c r="V49" i="40"/>
  <c r="V50" i="40"/>
  <c r="V51" i="40"/>
  <c r="V52" i="40"/>
  <c r="V53" i="40"/>
  <c r="V6" i="40"/>
  <c r="V7" i="40"/>
  <c r="V8" i="40"/>
  <c r="V9" i="40"/>
  <c r="V10" i="40"/>
  <c r="V11" i="40"/>
  <c r="V12" i="40"/>
  <c r="V13" i="40"/>
  <c r="AI54" i="40"/>
  <c r="AJ54" i="40" s="1"/>
  <c r="AL21" i="40"/>
  <c r="AL22" i="40"/>
  <c r="AL23" i="40"/>
  <c r="AL24" i="40"/>
  <c r="AL20" i="40"/>
  <c r="AL48" i="40"/>
  <c r="AL49" i="40"/>
  <c r="AL50" i="40"/>
  <c r="AL51" i="40"/>
  <c r="AL47" i="40"/>
  <c r="AL37" i="40"/>
  <c r="AL38" i="40"/>
  <c r="AL39" i="40"/>
  <c r="AL40" i="40"/>
  <c r="AL41" i="40"/>
  <c r="AL42" i="40"/>
  <c r="AL43" i="40"/>
  <c r="AL44" i="40"/>
  <c r="AL45" i="40"/>
  <c r="AL29" i="40"/>
  <c r="AL30" i="40"/>
  <c r="AL32" i="40"/>
  <c r="AL33" i="40"/>
  <c r="AL34" i="40"/>
  <c r="AL35" i="40"/>
  <c r="AL28" i="40"/>
  <c r="AL16" i="40"/>
  <c r="AL17" i="40"/>
  <c r="AL18" i="40"/>
  <c r="AL19" i="40"/>
  <c r="AL15" i="40"/>
  <c r="AL9" i="40"/>
  <c r="AL10" i="40"/>
  <c r="AL11" i="40"/>
  <c r="AL12" i="40"/>
  <c r="AL13" i="40"/>
  <c r="AL8" i="40"/>
  <c r="E11" i="45"/>
  <c r="AF51" i="44"/>
  <c r="V11" i="45"/>
  <c r="AF6" i="40"/>
  <c r="D11" i="45"/>
  <c r="AH8" i="40" l="1"/>
  <c r="D8" i="40" s="1"/>
  <c r="D52" i="44"/>
  <c r="AH53" i="44"/>
  <c r="D7" i="40"/>
  <c r="D6" i="40"/>
  <c r="AF52" i="44"/>
  <c r="AF7" i="40"/>
  <c r="AH9" i="40" l="1"/>
  <c r="AH10" i="40" s="1"/>
  <c r="AH54" i="44"/>
  <c r="D53" i="44"/>
  <c r="AJ52" i="40"/>
  <c r="AJ14" i="40"/>
  <c r="AJ31" i="40"/>
  <c r="AJ46" i="40"/>
  <c r="AJ36" i="40"/>
  <c r="AJ25" i="40"/>
  <c r="D9" i="40" l="1"/>
  <c r="AH11" i="40"/>
  <c r="D10" i="40"/>
  <c r="AH12" i="40" l="1"/>
  <c r="AH13" i="40" s="1"/>
  <c r="AH14" i="40" s="1"/>
  <c r="D11" i="40"/>
  <c r="AH15" i="40" l="1"/>
  <c r="D12" i="40"/>
  <c r="AH16" i="40" l="1"/>
  <c r="D13" i="40"/>
  <c r="L29" i="45"/>
  <c r="P32" i="45"/>
  <c r="AB17" i="45"/>
  <c r="F25" i="45"/>
  <c r="Y28" i="45"/>
  <c r="Y20" i="45"/>
  <c r="D10" i="45"/>
  <c r="D30" i="45"/>
  <c r="I30" i="45"/>
  <c r="X15" i="45"/>
  <c r="AA31" i="45"/>
  <c r="D27" i="45"/>
  <c r="E18" i="45"/>
  <c r="Q23" i="45"/>
  <c r="K27" i="45"/>
  <c r="L21" i="45"/>
  <c r="N36" i="45"/>
  <c r="AF14" i="40"/>
  <c r="L25" i="45"/>
  <c r="E17" i="45"/>
  <c r="Z40" i="45"/>
  <c r="Q38" i="45"/>
  <c r="H29" i="45"/>
  <c r="AB32" i="45"/>
  <c r="P44" i="45"/>
  <c r="W8" i="45"/>
  <c r="AA9" i="45"/>
  <c r="W43" i="45"/>
  <c r="I39" i="45"/>
  <c r="N46" i="45"/>
  <c r="G34" i="45"/>
  <c r="O26" i="45"/>
  <c r="AA7" i="45"/>
  <c r="V39" i="45"/>
  <c r="J9" i="45"/>
  <c r="J12" i="45"/>
  <c r="X13" i="45"/>
  <c r="O41" i="45"/>
  <c r="L12" i="45"/>
  <c r="D25" i="45"/>
  <c r="F27" i="45"/>
  <c r="AA26" i="45"/>
  <c r="Y45" i="45"/>
  <c r="H10" i="45"/>
  <c r="M28" i="45"/>
  <c r="G32" i="45"/>
  <c r="J8" i="45"/>
  <c r="W40" i="45"/>
  <c r="G27" i="45"/>
  <c r="H31" i="45"/>
  <c r="W29" i="45"/>
  <c r="H33" i="45"/>
  <c r="Z15" i="45"/>
  <c r="Q21" i="45"/>
  <c r="K17" i="45"/>
  <c r="AF13" i="40"/>
  <c r="Q39" i="45"/>
  <c r="N40" i="45"/>
  <c r="F46" i="45"/>
  <c r="M20" i="45"/>
  <c r="W28" i="45"/>
  <c r="E28" i="45"/>
  <c r="G38" i="45"/>
  <c r="I33" i="45"/>
  <c r="Z31" i="45"/>
  <c r="M22" i="45"/>
  <c r="Q20" i="45"/>
  <c r="I17" i="45"/>
  <c r="AB21" i="45"/>
  <c r="K10" i="45"/>
  <c r="I43" i="45"/>
  <c r="G21" i="45"/>
  <c r="Y8" i="45"/>
  <c r="I27" i="45"/>
  <c r="AF9" i="40"/>
  <c r="Z35" i="45"/>
  <c r="Z26" i="45"/>
  <c r="G10" i="45"/>
  <c r="P22" i="45"/>
  <c r="AB29" i="45"/>
  <c r="I35" i="45"/>
  <c r="D21" i="45"/>
  <c r="N43" i="45"/>
  <c r="W18" i="45"/>
  <c r="V27" i="45"/>
  <c r="O24" i="45"/>
  <c r="M39" i="45"/>
  <c r="Z11" i="45"/>
  <c r="Z45" i="45"/>
  <c r="W9" i="45"/>
  <c r="K41" i="45"/>
  <c r="E45" i="45"/>
  <c r="J37" i="45"/>
  <c r="O14" i="45"/>
  <c r="Q7" i="45"/>
  <c r="V14" i="45"/>
  <c r="K33" i="45"/>
  <c r="AE10" i="40"/>
  <c r="Z43" i="45"/>
  <c r="X46" i="45"/>
  <c r="O11" i="45"/>
  <c r="O29" i="45"/>
  <c r="K46" i="45"/>
  <c r="L45" i="45"/>
  <c r="E35" i="45"/>
  <c r="Y14" i="45"/>
  <c r="AA18" i="45"/>
  <c r="O45" i="45"/>
  <c r="Q36" i="45"/>
  <c r="I40" i="45"/>
  <c r="N20" i="45"/>
  <c r="W33" i="45"/>
  <c r="M14" i="45"/>
  <c r="G33" i="45"/>
  <c r="Y41" i="45"/>
  <c r="D39" i="45"/>
  <c r="P46" i="45"/>
  <c r="Z22" i="45"/>
  <c r="AB23" i="45"/>
  <c r="AB35" i="45"/>
  <c r="N25" i="45"/>
  <c r="N14" i="45"/>
  <c r="K25" i="45"/>
  <c r="Z9" i="45"/>
  <c r="Y34" i="45"/>
  <c r="AB44" i="45"/>
  <c r="J27" i="45"/>
  <c r="AB26" i="45"/>
  <c r="X18" i="45"/>
  <c r="M23" i="45"/>
  <c r="G26" i="45"/>
  <c r="K22" i="45"/>
  <c r="I13" i="45"/>
  <c r="AA36" i="45"/>
  <c r="AA13" i="45"/>
  <c r="J31" i="45"/>
  <c r="K12" i="45"/>
  <c r="H8" i="45"/>
  <c r="L15" i="45"/>
  <c r="M43" i="45"/>
  <c r="X9" i="45"/>
  <c r="P18" i="45"/>
  <c r="Z27" i="45"/>
  <c r="AA28" i="45"/>
  <c r="AA19" i="45"/>
  <c r="P34" i="45"/>
  <c r="P26" i="45"/>
  <c r="X12" i="45"/>
  <c r="J16" i="45"/>
  <c r="W36" i="45"/>
  <c r="O31" i="45"/>
  <c r="N32" i="45"/>
  <c r="AF15" i="40"/>
  <c r="H16" i="45"/>
  <c r="J40" i="45"/>
  <c r="Y35" i="45"/>
  <c r="W11" i="45"/>
  <c r="K40" i="45"/>
  <c r="Z36" i="45"/>
  <c r="AA20" i="45"/>
  <c r="X33" i="45"/>
  <c r="AA39" i="45"/>
  <c r="Q9" i="45"/>
  <c r="E23" i="45"/>
  <c r="H24" i="45"/>
  <c r="Q28" i="45"/>
  <c r="H35" i="45"/>
  <c r="E8" i="45"/>
  <c r="Q27" i="45"/>
  <c r="K16" i="45"/>
  <c r="N13" i="45"/>
  <c r="Q40" i="45"/>
  <c r="G8" i="45"/>
  <c r="Z30" i="45"/>
  <c r="L44" i="45"/>
  <c r="F10" i="45"/>
  <c r="K23" i="45"/>
  <c r="H19" i="45"/>
  <c r="I31" i="45"/>
  <c r="N33" i="45"/>
  <c r="J18" i="45"/>
  <c r="Q33" i="45"/>
  <c r="V10" i="45"/>
  <c r="J17" i="45"/>
  <c r="M8" i="45"/>
  <c r="K15" i="45"/>
  <c r="J42" i="45"/>
  <c r="M46" i="45"/>
  <c r="H11" i="45"/>
  <c r="N26" i="45"/>
  <c r="K14" i="45"/>
  <c r="D8" i="45"/>
  <c r="F28" i="45"/>
  <c r="G37" i="45"/>
  <c r="D20" i="45"/>
  <c r="F26" i="45"/>
  <c r="N16" i="45"/>
  <c r="X43" i="45"/>
  <c r="Z10" i="45"/>
  <c r="P36" i="45"/>
  <c r="N24" i="45"/>
  <c r="Q10" i="45"/>
  <c r="M9" i="45"/>
  <c r="L46" i="45"/>
  <c r="E24" i="45"/>
  <c r="D19" i="45"/>
  <c r="K32" i="45"/>
  <c r="Y17" i="45"/>
  <c r="G35" i="45"/>
  <c r="M35" i="45"/>
  <c r="L36" i="45"/>
  <c r="E46" i="45"/>
  <c r="V44" i="45"/>
  <c r="J33" i="45"/>
  <c r="N42" i="45"/>
  <c r="Q30" i="45"/>
  <c r="K39" i="45"/>
  <c r="H20" i="45"/>
  <c r="F19" i="45"/>
  <c r="X21" i="45"/>
  <c r="O38" i="45"/>
  <c r="Z44" i="45"/>
  <c r="O16" i="45"/>
  <c r="E32" i="45"/>
  <c r="W10" i="45"/>
  <c r="AA42" i="45"/>
  <c r="E31" i="45"/>
  <c r="AB46" i="45"/>
  <c r="Q45" i="45"/>
  <c r="O27" i="45"/>
  <c r="E30" i="45"/>
  <c r="K7" i="45"/>
  <c r="AB45" i="45"/>
  <c r="W27" i="45"/>
  <c r="L9" i="45"/>
  <c r="Y27" i="45"/>
  <c r="Z32" i="45"/>
  <c r="X35" i="45"/>
  <c r="V12" i="45"/>
  <c r="L39" i="45"/>
  <c r="H32" i="45"/>
  <c r="X19" i="45"/>
  <c r="E25" i="45"/>
  <c r="V38" i="45"/>
  <c r="D46" i="45"/>
  <c r="E22" i="45"/>
  <c r="F9" i="45"/>
  <c r="I23" i="45"/>
  <c r="F39" i="45"/>
  <c r="AB22" i="45"/>
  <c r="N23" i="45"/>
  <c r="O8" i="45"/>
  <c r="W37" i="45"/>
  <c r="Y37" i="45"/>
  <c r="X44" i="45"/>
  <c r="H9" i="45"/>
  <c r="P24" i="45"/>
  <c r="E21" i="45"/>
  <c r="AA44" i="45"/>
  <c r="X8" i="45"/>
  <c r="AB11" i="45"/>
  <c r="X10" i="45"/>
  <c r="N12" i="45"/>
  <c r="H41" i="45"/>
  <c r="AA34" i="45"/>
  <c r="Y30" i="45"/>
  <c r="J34" i="45"/>
  <c r="O40" i="45"/>
  <c r="O30" i="45"/>
  <c r="O44" i="45"/>
  <c r="D43" i="45"/>
  <c r="I32" i="45"/>
  <c r="F11" i="45"/>
  <c r="Q8" i="45"/>
  <c r="D37" i="45"/>
  <c r="N45" i="45"/>
  <c r="P23" i="45"/>
  <c r="Y11" i="45"/>
  <c r="AB31" i="45"/>
  <c r="L38" i="45"/>
  <c r="V24" i="45"/>
  <c r="P42" i="45"/>
  <c r="N19" i="45"/>
  <c r="L14" i="45"/>
  <c r="I45" i="45"/>
  <c r="X34" i="45"/>
  <c r="AF53" i="44"/>
  <c r="AA11" i="45"/>
  <c r="Q11" i="45"/>
  <c r="Y39" i="45"/>
  <c r="H42" i="45"/>
  <c r="L28" i="45"/>
  <c r="J29" i="45"/>
  <c r="X42" i="45"/>
  <c r="L20" i="45"/>
  <c r="N30" i="45"/>
  <c r="P10" i="45"/>
  <c r="P25" i="45"/>
  <c r="G46" i="45"/>
  <c r="D32" i="45"/>
  <c r="F31" i="45"/>
  <c r="W34" i="45"/>
  <c r="P29" i="45"/>
  <c r="W46" i="45"/>
  <c r="W24" i="45"/>
  <c r="AE9" i="40"/>
  <c r="K44" i="45"/>
  <c r="V16" i="45"/>
  <c r="D24" i="45"/>
  <c r="O23" i="45"/>
  <c r="D33" i="45"/>
  <c r="G40" i="45"/>
  <c r="Q17" i="45"/>
  <c r="W30" i="45"/>
  <c r="V22" i="45"/>
  <c r="N39" i="45"/>
  <c r="X27" i="45"/>
  <c r="N18" i="45"/>
  <c r="AB33" i="45"/>
  <c r="AB24" i="45"/>
  <c r="X7" i="45"/>
  <c r="V41" i="45"/>
  <c r="J21" i="45"/>
  <c r="H27" i="45"/>
  <c r="G45" i="45"/>
  <c r="Y36" i="45"/>
  <c r="N7" i="45"/>
  <c r="Z38" i="45"/>
  <c r="H45" i="45"/>
  <c r="G15" i="45"/>
  <c r="P28" i="45"/>
  <c r="F17" i="45"/>
  <c r="P35" i="45"/>
  <c r="N15" i="45"/>
  <c r="H13" i="45"/>
  <c r="G17" i="45"/>
  <c r="F38" i="45"/>
  <c r="X11" i="45"/>
  <c r="O32" i="45"/>
  <c r="O43" i="45"/>
  <c r="F40" i="45"/>
  <c r="Z19" i="45"/>
  <c r="G13" i="45"/>
  <c r="I42" i="45"/>
  <c r="M33" i="45"/>
  <c r="Y44" i="45"/>
  <c r="Z21" i="45"/>
  <c r="P45" i="45"/>
  <c r="I20" i="45"/>
  <c r="Y12" i="45"/>
  <c r="J38" i="45"/>
  <c r="Y15" i="45"/>
  <c r="E20" i="45"/>
  <c r="AA32" i="45"/>
  <c r="H25" i="45"/>
  <c r="M36" i="45"/>
  <c r="N21" i="45"/>
  <c r="M15" i="45"/>
  <c r="M29" i="45"/>
  <c r="G20" i="45"/>
  <c r="J44" i="45"/>
  <c r="AB41" i="45"/>
  <c r="AB25" i="45"/>
  <c r="O7" i="45"/>
  <c r="D23" i="45"/>
  <c r="F16" i="45"/>
  <c r="J25" i="45"/>
  <c r="AE53" i="44"/>
  <c r="Z13" i="45"/>
  <c r="I22" i="45"/>
  <c r="V42" i="45"/>
  <c r="Z16" i="45"/>
  <c r="W12" i="45"/>
  <c r="W16" i="45"/>
  <c r="Z33" i="45"/>
  <c r="N9" i="45"/>
  <c r="W32" i="45"/>
  <c r="Z25" i="45"/>
  <c r="J14" i="45"/>
  <c r="O34" i="45"/>
  <c r="Q37" i="45"/>
  <c r="G23" i="45"/>
  <c r="E16" i="45"/>
  <c r="K28" i="45"/>
  <c r="AB34" i="45"/>
  <c r="W22" i="45"/>
  <c r="L42" i="45"/>
  <c r="J32" i="45"/>
  <c r="L41" i="45"/>
  <c r="M18" i="45"/>
  <c r="X31" i="45"/>
  <c r="W42" i="45"/>
  <c r="J43" i="45"/>
  <c r="AB19" i="45"/>
  <c r="G42" i="45"/>
  <c r="AA45" i="45"/>
  <c r="P19" i="45"/>
  <c r="AA24" i="45"/>
  <c r="V13" i="45"/>
  <c r="Z7" i="45"/>
  <c r="AE14" i="40"/>
  <c r="X14" i="45"/>
  <c r="O37" i="45"/>
  <c r="Z37" i="45"/>
  <c r="I29" i="45"/>
  <c r="X38" i="45"/>
  <c r="AA30" i="45"/>
  <c r="O28" i="45"/>
  <c r="AA21" i="45"/>
  <c r="M12" i="45"/>
  <c r="L10" i="45"/>
  <c r="O39" i="45"/>
  <c r="O21" i="45"/>
  <c r="J20" i="45"/>
  <c r="P14" i="45"/>
  <c r="J36" i="45"/>
  <c r="O12" i="45"/>
  <c r="J26" i="45"/>
  <c r="Z17" i="45"/>
  <c r="AB43" i="45"/>
  <c r="L40" i="45"/>
  <c r="K9" i="45"/>
  <c r="Y9" i="45"/>
  <c r="D38" i="45"/>
  <c r="AA46" i="45"/>
  <c r="Y26" i="45"/>
  <c r="E44" i="45"/>
  <c r="M16" i="45"/>
  <c r="V29" i="45"/>
  <c r="L37" i="45"/>
  <c r="X45" i="45"/>
  <c r="L23" i="45"/>
  <c r="Y33" i="45"/>
  <c r="G19" i="45"/>
  <c r="G43" i="45"/>
  <c r="M24" i="45"/>
  <c r="K30" i="45"/>
  <c r="E27" i="45"/>
  <c r="D7" i="45"/>
  <c r="N44" i="45"/>
  <c r="L33" i="45"/>
  <c r="K29" i="45"/>
  <c r="AB14" i="45"/>
  <c r="E14" i="45"/>
  <c r="Q18" i="45"/>
  <c r="J24" i="45"/>
  <c r="G41" i="45"/>
  <c r="E26" i="45"/>
  <c r="G16" i="45"/>
  <c r="I34" i="45"/>
  <c r="L19" i="45"/>
  <c r="G31" i="45"/>
  <c r="O46" i="45"/>
  <c r="L16" i="45"/>
  <c r="AA15" i="45"/>
  <c r="K43" i="45"/>
  <c r="X17" i="45"/>
  <c r="J30" i="45"/>
  <c r="AB40" i="45"/>
  <c r="P30" i="45"/>
  <c r="L34" i="45"/>
  <c r="Z46" i="45"/>
  <c r="AA23" i="45"/>
  <c r="D29" i="45"/>
  <c r="Y43" i="45"/>
  <c r="E43" i="45"/>
  <c r="W14" i="45"/>
  <c r="K36" i="45"/>
  <c r="M30" i="45"/>
  <c r="H14" i="45"/>
  <c r="X36" i="45"/>
  <c r="G11" i="45"/>
  <c r="H28" i="45"/>
  <c r="AB39" i="45"/>
  <c r="E42" i="45"/>
  <c r="O36" i="45"/>
  <c r="V37" i="45"/>
  <c r="G39" i="45"/>
  <c r="AB27" i="45"/>
  <c r="I19" i="45"/>
  <c r="L24" i="45"/>
  <c r="AA41" i="45"/>
  <c r="G12" i="45"/>
  <c r="F12" i="45"/>
  <c r="I9" i="45"/>
  <c r="AA8" i="45"/>
  <c r="J22" i="45"/>
  <c r="D36" i="45"/>
  <c r="E29" i="45"/>
  <c r="G22" i="45"/>
  <c r="AA37" i="45"/>
  <c r="J11" i="45"/>
  <c r="W17" i="45"/>
  <c r="N28" i="45"/>
  <c r="W26" i="45"/>
  <c r="M44" i="45"/>
  <c r="P8" i="45"/>
  <c r="O10" i="45"/>
  <c r="J10" i="45"/>
  <c r="E12" i="45"/>
  <c r="Z18" i="45"/>
  <c r="I46" i="45"/>
  <c r="I25" i="45"/>
  <c r="V19" i="45"/>
  <c r="Q22" i="45"/>
  <c r="H22" i="45"/>
  <c r="E10" i="45"/>
  <c r="I10" i="45"/>
  <c r="Z14" i="45"/>
  <c r="V36" i="45"/>
  <c r="H18" i="45"/>
  <c r="X22" i="45"/>
  <c r="AB28" i="45"/>
  <c r="G18" i="45"/>
  <c r="M45" i="45"/>
  <c r="F8" i="45"/>
  <c r="AE52" i="44"/>
  <c r="W41" i="45"/>
  <c r="F33" i="45"/>
  <c r="Z42" i="45"/>
  <c r="L8" i="45"/>
  <c r="E9" i="45"/>
  <c r="Q41" i="45"/>
  <c r="F35" i="45"/>
  <c r="F45" i="45"/>
  <c r="I8" i="45"/>
  <c r="O25" i="45"/>
  <c r="K31" i="45"/>
  <c r="M11" i="45"/>
  <c r="L13" i="45"/>
  <c r="Z29" i="45"/>
  <c r="V15" i="45"/>
  <c r="X24" i="45"/>
  <c r="P31" i="45"/>
  <c r="Z41" i="45"/>
  <c r="W45" i="45"/>
  <c r="I21" i="45"/>
  <c r="J35" i="45"/>
  <c r="Q43" i="45"/>
  <c r="V45" i="45"/>
  <c r="Z34" i="45"/>
  <c r="F37" i="45"/>
  <c r="M38" i="45"/>
  <c r="K11" i="45"/>
  <c r="Y42" i="45"/>
  <c r="N34" i="45"/>
  <c r="K45" i="45"/>
  <c r="G25" i="45"/>
  <c r="F23" i="45"/>
  <c r="F18" i="45"/>
  <c r="V20" i="45"/>
  <c r="AA22" i="45"/>
  <c r="J23" i="45"/>
  <c r="H15" i="45"/>
  <c r="M41" i="45"/>
  <c r="Q32" i="45"/>
  <c r="AB9" i="45"/>
  <c r="G14" i="45"/>
  <c r="J45" i="45"/>
  <c r="G44" i="45"/>
  <c r="M21" i="45"/>
  <c r="Y40" i="45"/>
  <c r="N27" i="45"/>
  <c r="N10" i="45"/>
  <c r="H44" i="45"/>
  <c r="AA12" i="45"/>
  <c r="AB37" i="45"/>
  <c r="I11" i="45"/>
  <c r="K24" i="45"/>
  <c r="P40" i="45"/>
  <c r="G9" i="45"/>
  <c r="M25" i="45"/>
  <c r="V9" i="45"/>
  <c r="E19" i="45"/>
  <c r="AA29" i="45"/>
  <c r="I38" i="45"/>
  <c r="H39" i="45"/>
  <c r="E33" i="45"/>
  <c r="H30" i="45"/>
  <c r="P11" i="45"/>
  <c r="H17" i="45"/>
  <c r="Q35" i="45"/>
  <c r="Y22" i="45"/>
  <c r="X28" i="45"/>
  <c r="V34" i="45"/>
  <c r="H46" i="45"/>
  <c r="W38" i="45"/>
  <c r="W15" i="45"/>
  <c r="AB20" i="45"/>
  <c r="J39" i="45"/>
  <c r="I7" i="45"/>
  <c r="Q12" i="45"/>
  <c r="X41" i="45"/>
  <c r="P27" i="45"/>
  <c r="P43" i="45"/>
  <c r="E36" i="45"/>
  <c r="P37" i="45"/>
  <c r="D34" i="45"/>
  <c r="Z8" i="45"/>
  <c r="V35" i="45"/>
  <c r="F29" i="45"/>
  <c r="J15" i="45"/>
  <c r="Y32" i="45"/>
  <c r="O33" i="45"/>
  <c r="P16" i="45"/>
  <c r="G30" i="45"/>
  <c r="P7" i="45"/>
  <c r="Y38" i="45"/>
  <c r="P41" i="45"/>
  <c r="AB36" i="45"/>
  <c r="Y19" i="45"/>
  <c r="F41" i="45"/>
  <c r="V25" i="45"/>
  <c r="V17" i="45"/>
  <c r="AB15" i="45"/>
  <c r="H12" i="45"/>
  <c r="D12" i="45"/>
  <c r="X32" i="45"/>
  <c r="E41" i="45"/>
  <c r="V28" i="45"/>
  <c r="AA38" i="45"/>
  <c r="V18" i="45"/>
  <c r="G29" i="45"/>
  <c r="H26" i="45"/>
  <c r="J46" i="45"/>
  <c r="M27" i="45"/>
  <c r="Q29" i="45"/>
  <c r="J7" i="45"/>
  <c r="AA43" i="45"/>
  <c r="Q14" i="45"/>
  <c r="L26" i="45"/>
  <c r="K20" i="45"/>
  <c r="P38" i="45"/>
  <c r="H21" i="45"/>
  <c r="Q19" i="45"/>
  <c r="AB8" i="45"/>
  <c r="K37" i="45"/>
  <c r="Z23" i="45"/>
  <c r="AB30" i="45"/>
  <c r="AA40" i="45"/>
  <c r="N8" i="45"/>
  <c r="X40" i="45"/>
  <c r="N41" i="45"/>
  <c r="P33" i="45"/>
  <c r="Y13" i="45"/>
  <c r="V43" i="45"/>
  <c r="X26" i="45"/>
  <c r="X16" i="45"/>
  <c r="F43" i="45"/>
  <c r="X20" i="45"/>
  <c r="Y46" i="45"/>
  <c r="F20" i="45"/>
  <c r="F7" i="45"/>
  <c r="K19" i="45"/>
  <c r="E34" i="45"/>
  <c r="Z28" i="45"/>
  <c r="N35" i="45"/>
  <c r="AA33" i="45"/>
  <c r="L27" i="45"/>
  <c r="K38" i="45"/>
  <c r="W31" i="45"/>
  <c r="K13" i="45"/>
  <c r="L18" i="45"/>
  <c r="E38" i="45"/>
  <c r="H40" i="45"/>
  <c r="Q34" i="45"/>
  <c r="D31" i="45"/>
  <c r="N17" i="45"/>
  <c r="AE51" i="44"/>
  <c r="P39" i="45"/>
  <c r="P20" i="45"/>
  <c r="I44" i="45"/>
  <c r="Y23" i="45"/>
  <c r="K26" i="45"/>
  <c r="E37" i="45"/>
  <c r="Z24" i="45"/>
  <c r="AB42" i="45"/>
  <c r="AB16" i="45"/>
  <c r="M17" i="45"/>
  <c r="O20" i="45"/>
  <c r="N22" i="45"/>
  <c r="L32" i="45"/>
  <c r="K34" i="45"/>
  <c r="F13" i="45"/>
  <c r="D26" i="45"/>
  <c r="F24" i="45"/>
  <c r="V30" i="45"/>
  <c r="G28" i="45"/>
  <c r="D22" i="45"/>
  <c r="L22" i="45"/>
  <c r="P21" i="45"/>
  <c r="I28" i="45"/>
  <c r="M19" i="45"/>
  <c r="J28" i="45"/>
  <c r="Q42" i="45"/>
  <c r="N38" i="45"/>
  <c r="AB18" i="45"/>
  <c r="H43" i="45"/>
  <c r="F15" i="45"/>
  <c r="H7" i="45"/>
  <c r="N37" i="45"/>
  <c r="W13" i="45"/>
  <c r="K42" i="45"/>
  <c r="V46" i="45"/>
  <c r="V7" i="45"/>
  <c r="Y21" i="45"/>
  <c r="H23" i="45"/>
  <c r="D9" i="45"/>
  <c r="Y29" i="45"/>
  <c r="F14" i="45"/>
  <c r="L11" i="45"/>
  <c r="L17" i="45"/>
  <c r="AE7" i="40"/>
  <c r="V40" i="45"/>
  <c r="D14" i="45"/>
  <c r="P12" i="45"/>
  <c r="G24" i="45"/>
  <c r="H37" i="45"/>
  <c r="X29" i="45"/>
  <c r="M34" i="45"/>
  <c r="V8" i="45"/>
  <c r="D16" i="45"/>
  <c r="Q46" i="45"/>
  <c r="D42" i="45"/>
  <c r="K21" i="45"/>
  <c r="Y18" i="45"/>
  <c r="L7" i="45"/>
  <c r="E7" i="45"/>
  <c r="K35" i="45"/>
  <c r="AB13" i="45"/>
  <c r="M37" i="45"/>
  <c r="O13" i="45"/>
  <c r="W39" i="45"/>
  <c r="AB12" i="45"/>
  <c r="AA35" i="45"/>
  <c r="I12" i="45"/>
  <c r="M32" i="45"/>
  <c r="Y10" i="45"/>
  <c r="M7" i="45"/>
  <c r="D44" i="45"/>
  <c r="W7" i="45"/>
  <c r="M40" i="45"/>
  <c r="W20" i="45"/>
  <c r="O19" i="45"/>
  <c r="F44" i="45"/>
  <c r="Z20" i="45"/>
  <c r="O15" i="45"/>
  <c r="AE6" i="40"/>
  <c r="V23" i="45"/>
  <c r="I41" i="45"/>
  <c r="AB10" i="45"/>
  <c r="X23" i="45"/>
  <c r="F22" i="45"/>
  <c r="Y25" i="45"/>
  <c r="H34" i="45"/>
  <c r="I26" i="45"/>
  <c r="E40" i="45"/>
  <c r="D40" i="45"/>
  <c r="M10" i="45"/>
  <c r="I16" i="45"/>
  <c r="W21" i="45"/>
  <c r="I15" i="45"/>
  <c r="I24" i="45"/>
  <c r="I37" i="45"/>
  <c r="D45" i="45"/>
  <c r="I14" i="45"/>
  <c r="V26" i="45"/>
  <c r="L30" i="45"/>
  <c r="W25" i="45"/>
  <c r="P17" i="45"/>
  <c r="Y7" i="45"/>
  <c r="O22" i="45"/>
  <c r="V31" i="45"/>
  <c r="H38" i="45"/>
  <c r="Y16" i="45"/>
  <c r="AA10" i="45"/>
  <c r="Q44" i="45"/>
  <c r="Q15" i="45"/>
  <c r="Z39" i="45"/>
  <c r="AA27" i="45"/>
  <c r="AA17" i="45"/>
  <c r="O9" i="45"/>
  <c r="K18" i="45"/>
  <c r="D15" i="45"/>
  <c r="X39" i="45"/>
  <c r="P9" i="45"/>
  <c r="I36" i="45"/>
  <c r="E39" i="45"/>
  <c r="F34" i="45"/>
  <c r="K8" i="45"/>
  <c r="Q26" i="45"/>
  <c r="AF10" i="40"/>
  <c r="P15" i="45"/>
  <c r="D28" i="45"/>
  <c r="O18" i="45"/>
  <c r="J13" i="45"/>
  <c r="L31" i="45"/>
  <c r="D13" i="45"/>
  <c r="F21" i="45"/>
  <c r="X37" i="45"/>
  <c r="O42" i="45"/>
  <c r="W35" i="45"/>
  <c r="J19" i="45"/>
  <c r="Q25" i="45"/>
  <c r="Y31" i="45"/>
  <c r="Z12" i="45"/>
  <c r="AB38" i="45"/>
  <c r="G7" i="45"/>
  <c r="V21" i="45"/>
  <c r="W44" i="45"/>
  <c r="AA25" i="45"/>
  <c r="AA14" i="45"/>
  <c r="W23" i="45"/>
  <c r="F30" i="45"/>
  <c r="E15" i="45"/>
  <c r="N31" i="45"/>
  <c r="Y24" i="45"/>
  <c r="M13" i="45"/>
  <c r="X30" i="45"/>
  <c r="O17" i="45"/>
  <c r="AA16" i="45"/>
  <c r="V32" i="45"/>
  <c r="D41" i="45"/>
  <c r="J41" i="45"/>
  <c r="M26" i="45"/>
  <c r="F32" i="45"/>
  <c r="G36" i="45"/>
  <c r="I18" i="45"/>
  <c r="E13" i="45"/>
  <c r="L43" i="45"/>
  <c r="D35" i="45"/>
  <c r="W19" i="45"/>
  <c r="M31" i="45"/>
  <c r="V33" i="45"/>
  <c r="N29" i="45"/>
  <c r="Q31" i="45"/>
  <c r="N11" i="45"/>
  <c r="AB7" i="45"/>
  <c r="Q16" i="45"/>
  <c r="L35" i="45"/>
  <c r="O35" i="45"/>
  <c r="Q13" i="45"/>
  <c r="Q24" i="45"/>
  <c r="D18" i="45"/>
  <c r="M42" i="45"/>
  <c r="X25" i="45"/>
  <c r="D17" i="45"/>
  <c r="H36" i="45"/>
  <c r="F42" i="45"/>
  <c r="F36" i="45"/>
  <c r="AE8" i="40"/>
  <c r="P13" i="45"/>
  <c r="AH17" i="40" l="1"/>
  <c r="AH18" i="40" s="1"/>
  <c r="AH19" i="40" s="1"/>
  <c r="AH20" i="40" s="1"/>
  <c r="D14" i="40"/>
  <c r="AF19" i="40"/>
  <c r="AH21" i="40" l="1"/>
  <c r="D15" i="40"/>
  <c r="AF20" i="40"/>
  <c r="AE20" i="40"/>
  <c r="AH22" i="40" l="1"/>
  <c r="D16" i="40"/>
  <c r="AE21" i="40"/>
  <c r="AF21" i="40"/>
  <c r="AH23" i="40" l="1"/>
  <c r="D17" i="40"/>
  <c r="AE22" i="40"/>
  <c r="AF22" i="40"/>
  <c r="AE11" i="40"/>
  <c r="AF12" i="40"/>
  <c r="AH24" i="40" l="1"/>
  <c r="D18" i="40"/>
  <c r="AE23" i="40"/>
  <c r="AF23" i="40"/>
  <c r="AE12" i="40"/>
  <c r="AF8" i="40"/>
  <c r="AF11" i="40"/>
  <c r="AH25" i="40" l="1"/>
  <c r="D19" i="40"/>
  <c r="AE24" i="40"/>
  <c r="AF24" i="40"/>
  <c r="AE13" i="40"/>
  <c r="AH26" i="40" l="1"/>
  <c r="D20" i="40"/>
  <c r="AE15" i="40"/>
  <c r="AF25" i="40"/>
  <c r="AE25" i="40"/>
  <c r="AH27" i="40" l="1"/>
  <c r="D21" i="40"/>
  <c r="AE26" i="40"/>
  <c r="AE16" i="40"/>
  <c r="AF26" i="40"/>
  <c r="AF16" i="40"/>
  <c r="AH28" i="40" l="1"/>
  <c r="D22" i="40"/>
  <c r="AF17" i="40"/>
  <c r="AE17" i="40"/>
  <c r="AE27" i="40"/>
  <c r="AF27" i="40"/>
  <c r="AH29" i="40" l="1"/>
  <c r="D23" i="40"/>
  <c r="AF18" i="40"/>
  <c r="AE28" i="40"/>
  <c r="AE18" i="40"/>
  <c r="AH30" i="40" l="1"/>
  <c r="D24" i="40"/>
  <c r="AE19" i="40"/>
  <c r="AE29" i="40"/>
  <c r="AH31" i="40" l="1"/>
  <c r="AH32" i="40" s="1"/>
  <c r="D25" i="40"/>
  <c r="AF31" i="40"/>
  <c r="AE31" i="40"/>
  <c r="AH33" i="40" l="1"/>
  <c r="D26" i="40"/>
  <c r="AE32" i="40"/>
  <c r="AH34" i="40" l="1"/>
  <c r="AH35" i="40" s="1"/>
  <c r="D27" i="40"/>
  <c r="AE34" i="40"/>
  <c r="AH36" i="40" l="1"/>
  <c r="AH37" i="40" s="1"/>
  <c r="D28" i="40"/>
  <c r="AE36" i="40"/>
  <c r="AF36" i="40"/>
  <c r="AH38" i="40" l="1"/>
  <c r="D29" i="40"/>
  <c r="AE37" i="40"/>
  <c r="AH39" i="40" l="1"/>
  <c r="D30" i="40"/>
  <c r="AE38" i="40"/>
  <c r="AH40" i="40" l="1"/>
  <c r="AH41" i="40" s="1"/>
  <c r="D31" i="40"/>
  <c r="AE40" i="40"/>
  <c r="AH42" i="40" l="1"/>
  <c r="D32" i="40"/>
  <c r="AE41" i="40"/>
  <c r="AH43" i="40" l="1"/>
  <c r="AH44" i="40" s="1"/>
  <c r="AH45" i="40" s="1"/>
  <c r="AH46" i="40" s="1"/>
  <c r="D33" i="40"/>
  <c r="AF28" i="40"/>
  <c r="AE45" i="40"/>
  <c r="AH47" i="40" l="1"/>
  <c r="D34" i="40"/>
  <c r="AF29" i="40"/>
  <c r="AF46" i="40"/>
  <c r="AE46" i="40"/>
  <c r="AH48" i="40" l="1"/>
  <c r="D35" i="40"/>
  <c r="AF30" i="40"/>
  <c r="AE30" i="40"/>
  <c r="AE47" i="40"/>
  <c r="AF47" i="40"/>
  <c r="AH49" i="40" l="1"/>
  <c r="D36" i="40"/>
  <c r="AE48" i="40"/>
  <c r="AF48" i="40"/>
  <c r="AH50" i="40" l="1"/>
  <c r="D37" i="40"/>
  <c r="AF49" i="40"/>
  <c r="AF32" i="40"/>
  <c r="AE49" i="40"/>
  <c r="AH51" i="40" l="1"/>
  <c r="D38" i="40"/>
  <c r="AE50" i="40"/>
  <c r="AF50" i="40"/>
  <c r="AF34" i="40"/>
  <c r="AH52" i="40" l="1"/>
  <c r="D39" i="40"/>
  <c r="AE51" i="40"/>
  <c r="AF51" i="40"/>
  <c r="AE35" i="40"/>
  <c r="AF35" i="40"/>
  <c r="AH53" i="40" l="1"/>
  <c r="D40" i="40"/>
  <c r="AE52" i="40"/>
  <c r="AF37" i="40"/>
  <c r="AF52" i="40"/>
  <c r="AH54" i="40" l="1"/>
  <c r="D41" i="40"/>
  <c r="AF53" i="40"/>
  <c r="AF33" i="40"/>
  <c r="D42" i="40" l="1"/>
  <c r="AE53" i="40"/>
  <c r="D43" i="40" l="1"/>
  <c r="AF38" i="40"/>
  <c r="AE33" i="40"/>
  <c r="D44" i="40" l="1"/>
  <c r="AE39" i="40"/>
  <c r="AF39" i="40"/>
  <c r="D45" i="40" l="1"/>
  <c r="AF40" i="40"/>
  <c r="D46" i="40" l="1"/>
  <c r="D47" i="40" l="1"/>
  <c r="AF41" i="40"/>
  <c r="D48" i="40" l="1"/>
  <c r="AF42" i="40"/>
  <c r="AE42" i="40"/>
  <c r="D49" i="40" l="1"/>
  <c r="AE43" i="40"/>
  <c r="AF43" i="40"/>
  <c r="D50" i="40" l="1"/>
  <c r="AE44" i="40"/>
  <c r="AF44" i="40"/>
  <c r="D51" i="40" l="1"/>
  <c r="AF45" i="40"/>
  <c r="D52" i="40" l="1"/>
  <c r="D53" i="4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<sst xmlns="http://schemas.openxmlformats.org/spreadsheetml/2006/main" count="425" uniqueCount="124">
  <si>
    <t>ラウンド</t>
  </si>
  <si>
    <t>種 目</t>
  </si>
  <si>
    <t>1次予選</t>
    <rPh sb="1" eb="2">
      <t>ジ</t>
    </rPh>
    <rPh sb="2" eb="4">
      <t>ヨセン</t>
    </rPh>
    <phoneticPr fontId="3"/>
  </si>
  <si>
    <t>2次予選</t>
    <rPh sb="1" eb="2">
      <t>ジ</t>
    </rPh>
    <rPh sb="2" eb="4">
      <t>ヨセン</t>
    </rPh>
    <phoneticPr fontId="3"/>
  </si>
  <si>
    <t>準決勝</t>
    <rPh sb="0" eb="3">
      <t>ジュンケッショウ</t>
    </rPh>
    <phoneticPr fontId="3"/>
  </si>
  <si>
    <t>ＵＰ率</t>
    <rPh sb="2" eb="3">
      <t>リツ</t>
    </rPh>
    <phoneticPr fontId="3"/>
  </si>
  <si>
    <t>D級戦</t>
    <rPh sb="1" eb="2">
      <t>キュウ</t>
    </rPh>
    <rPh sb="2" eb="3">
      <t>セン</t>
    </rPh>
    <phoneticPr fontId="3"/>
  </si>
  <si>
    <t>B級戦</t>
    <rPh sb="1" eb="2">
      <t>キュウ</t>
    </rPh>
    <rPh sb="2" eb="3">
      <t>セン</t>
    </rPh>
    <phoneticPr fontId="3"/>
  </si>
  <si>
    <t>C級戦</t>
    <rPh sb="1" eb="2">
      <t>キュウ</t>
    </rPh>
    <rPh sb="2" eb="3">
      <t>セン</t>
    </rPh>
    <phoneticPr fontId="3"/>
  </si>
  <si>
    <t>3次予選</t>
    <rPh sb="1" eb="2">
      <t>ジ</t>
    </rPh>
    <rPh sb="2" eb="4">
      <t>ヨセン</t>
    </rPh>
    <phoneticPr fontId="3"/>
  </si>
  <si>
    <t>決勝</t>
    <rPh sb="0" eb="2">
      <t>ケッショウ</t>
    </rPh>
    <phoneticPr fontId="3"/>
  </si>
  <si>
    <t>秒/H</t>
    <rPh sb="0" eb="1">
      <t>ビョウ</t>
    </rPh>
    <phoneticPr fontId="3"/>
  </si>
  <si>
    <t>TF</t>
    <phoneticPr fontId="3"/>
  </si>
  <si>
    <t>順位</t>
    <rPh sb="0" eb="2">
      <t>ジュンイ</t>
    </rPh>
    <phoneticPr fontId="3"/>
  </si>
  <si>
    <t>SCR</t>
    <phoneticPr fontId="3"/>
  </si>
  <si>
    <t>UP数/Ｈ</t>
    <rPh sb="2" eb="3">
      <t>スウ</t>
    </rPh>
    <phoneticPr fontId="3"/>
  </si>
  <si>
    <t>組数/Ｈ</t>
    <rPh sb="0" eb="2">
      <t>クミスウ</t>
    </rPh>
    <phoneticPr fontId="3"/>
  </si>
  <si>
    <t>SCRP</t>
    <phoneticPr fontId="3"/>
  </si>
  <si>
    <t>SR</t>
    <phoneticPr fontId="3"/>
  </si>
  <si>
    <t>WT</t>
    <phoneticPr fontId="3"/>
  </si>
  <si>
    <t>CR</t>
    <phoneticPr fontId="3"/>
  </si>
  <si>
    <t>1級戦</t>
    <rPh sb="1" eb="2">
      <t>キュウ</t>
    </rPh>
    <rPh sb="2" eb="3">
      <t>セン</t>
    </rPh>
    <phoneticPr fontId="3"/>
  </si>
  <si>
    <t>3級戦</t>
    <rPh sb="1" eb="2">
      <t>キュウ</t>
    </rPh>
    <rPh sb="2" eb="3">
      <t>セン</t>
    </rPh>
    <phoneticPr fontId="3"/>
  </si>
  <si>
    <t>WTFQ</t>
    <phoneticPr fontId="3"/>
  </si>
  <si>
    <t>必要時間</t>
    <rPh sb="0" eb="2">
      <t>ヒツヨウ</t>
    </rPh>
    <rPh sb="2" eb="4">
      <t>ジカン</t>
    </rPh>
    <phoneticPr fontId="3"/>
  </si>
  <si>
    <t>種目数</t>
    <rPh sb="0" eb="2">
      <t>シュモク</t>
    </rPh>
    <rPh sb="2" eb="3">
      <t>カズ</t>
    </rPh>
    <phoneticPr fontId="3"/>
  </si>
  <si>
    <t>ヒート数</t>
    <rPh sb="3" eb="4">
      <t>カズ</t>
    </rPh>
    <phoneticPr fontId="3"/>
  </si>
  <si>
    <t>時刻</t>
    <rPh sb="0" eb="2">
      <t>ジコク</t>
    </rPh>
    <phoneticPr fontId="3"/>
  </si>
  <si>
    <t>2級戦</t>
    <rPh sb="1" eb="2">
      <t>キュウ</t>
    </rPh>
    <rPh sb="2" eb="3">
      <t>セン</t>
    </rPh>
    <phoneticPr fontId="3"/>
  </si>
  <si>
    <t>←審判連続時間</t>
    <rPh sb="1" eb="3">
      <t>シンパン</t>
    </rPh>
    <rPh sb="3" eb="5">
      <t>レンゾク</t>
    </rPh>
    <rPh sb="5" eb="7">
      <t>ジカン</t>
    </rPh>
    <phoneticPr fontId="3"/>
  </si>
  <si>
    <t>イ ン タ ー バ ル 　　</t>
    <phoneticPr fontId="3"/>
  </si>
  <si>
    <t>時刻</t>
    <phoneticPr fontId="3"/>
  </si>
  <si>
    <t>WTQ</t>
    <phoneticPr fontId="3"/>
  </si>
  <si>
    <t>イ ン タ ー バ ル　審判員紹介　　</t>
    <rPh sb="12" eb="15">
      <t>シン</t>
    </rPh>
    <rPh sb="15" eb="17">
      <t>ショウカイ</t>
    </rPh>
    <phoneticPr fontId="3"/>
  </si>
  <si>
    <t>シニアⅤ</t>
    <phoneticPr fontId="3"/>
  </si>
  <si>
    <t>SRP</t>
    <phoneticPr fontId="3"/>
  </si>
  <si>
    <t>昼　　食</t>
    <rPh sb="0" eb="1">
      <t>ヒル</t>
    </rPh>
    <rPh sb="3" eb="4">
      <t>ショク</t>
    </rPh>
    <phoneticPr fontId="3"/>
  </si>
  <si>
    <t>シニアⅤ</t>
  </si>
  <si>
    <t>準決勝</t>
    <rPh sb="0" eb="3">
      <t>ジュン</t>
    </rPh>
    <phoneticPr fontId="3"/>
  </si>
  <si>
    <t>ス　タ　ン　ダ　ー　ド　競　技　　競技長諸注意</t>
    <rPh sb="12" eb="13">
      <t>セリ</t>
    </rPh>
    <rPh sb="14" eb="15">
      <t>ワザ</t>
    </rPh>
    <rPh sb="17" eb="20">
      <t>キョウギ</t>
    </rPh>
    <rPh sb="20" eb="21">
      <t>ショ</t>
    </rPh>
    <rPh sb="21" eb="23">
      <t>チュウイ</t>
    </rPh>
    <phoneticPr fontId="3"/>
  </si>
  <si>
    <t>ラ　テ　ン　表　彰　式</t>
    <rPh sb="6" eb="7">
      <t>ヒョウ</t>
    </rPh>
    <rPh sb="8" eb="9">
      <t>アキラ</t>
    </rPh>
    <rPh sb="10" eb="11">
      <t>シキ</t>
    </rPh>
    <phoneticPr fontId="3"/>
  </si>
  <si>
    <t>イ ン タ ー バ ル　審判員紹介 　　</t>
    <rPh sb="12" eb="15">
      <t>シン</t>
    </rPh>
    <rPh sb="15" eb="17">
      <t>ショウカイ</t>
    </rPh>
    <phoneticPr fontId="3"/>
  </si>
  <si>
    <t>競技会時間</t>
    <rPh sb="0" eb="2">
      <t>キョウギ</t>
    </rPh>
    <rPh sb="2" eb="3">
      <t>カイ</t>
    </rPh>
    <rPh sb="3" eb="5">
      <t>ジカン</t>
    </rPh>
    <phoneticPr fontId="3"/>
  </si>
  <si>
    <t>進行番号</t>
    <rPh sb="0" eb="2">
      <t>シンコウ</t>
    </rPh>
    <rPh sb="2" eb="4">
      <t>バンゴウ</t>
    </rPh>
    <phoneticPr fontId="3"/>
  </si>
  <si>
    <t>ＵＰ数</t>
    <rPh sb="2" eb="3">
      <t>カズ</t>
    </rPh>
    <phoneticPr fontId="3"/>
  </si>
  <si>
    <t>閉　会　式</t>
    <rPh sb="0" eb="1">
      <t>ヘイ</t>
    </rPh>
    <rPh sb="2" eb="3">
      <t>カイ</t>
    </rPh>
    <rPh sb="4" eb="5">
      <t>シキ</t>
    </rPh>
    <phoneticPr fontId="3"/>
  </si>
  <si>
    <t>ス　タ　ン　ダ　ー　ド　表　彰　式　</t>
    <rPh sb="12" eb="13">
      <t>オモテ</t>
    </rPh>
    <rPh sb="14" eb="15">
      <t>アキラ</t>
    </rPh>
    <rPh sb="16" eb="17">
      <t>シキ</t>
    </rPh>
    <phoneticPr fontId="3"/>
  </si>
  <si>
    <t>A　フ　ロ　ア</t>
    <phoneticPr fontId="3"/>
  </si>
  <si>
    <t>B　フ　ロ　ア　</t>
    <phoneticPr fontId="3"/>
  </si>
  <si>
    <t>シニアⅡＡ</t>
    <phoneticPr fontId="3"/>
  </si>
  <si>
    <t>SＣR</t>
    <phoneticPr fontId="3"/>
  </si>
  <si>
    <t>WTＱ</t>
    <phoneticPr fontId="3"/>
  </si>
  <si>
    <t>WTＶ</t>
    <phoneticPr fontId="3"/>
  </si>
  <si>
    <t>WTV</t>
    <phoneticPr fontId="3"/>
  </si>
  <si>
    <t>SＣRP</t>
    <phoneticPr fontId="3"/>
  </si>
  <si>
    <t>WTＦQ</t>
    <phoneticPr fontId="3"/>
  </si>
  <si>
    <t>種別</t>
    <rPh sb="0" eb="2">
      <t>シュベツ</t>
    </rPh>
    <phoneticPr fontId="3"/>
  </si>
  <si>
    <t>1次予選</t>
    <rPh sb="1" eb="2">
      <t>ジ</t>
    </rPh>
    <rPh sb="2" eb="4">
      <t>ヨセン</t>
    </rPh>
    <phoneticPr fontId="17"/>
  </si>
  <si>
    <t>St</t>
    <phoneticPr fontId="17"/>
  </si>
  <si>
    <t>リダンス</t>
    <phoneticPr fontId="17"/>
  </si>
  <si>
    <t>La</t>
    <phoneticPr fontId="17"/>
  </si>
  <si>
    <t>2次予選</t>
    <rPh sb="1" eb="2">
      <t>ジ</t>
    </rPh>
    <rPh sb="2" eb="4">
      <t>ヨセン</t>
    </rPh>
    <phoneticPr fontId="17"/>
  </si>
  <si>
    <t>単科</t>
    <rPh sb="0" eb="2">
      <t>タンカ</t>
    </rPh>
    <phoneticPr fontId="17"/>
  </si>
  <si>
    <t>3次予選</t>
    <rPh sb="1" eb="2">
      <t>ジ</t>
    </rPh>
    <rPh sb="2" eb="4">
      <t>ヨセン</t>
    </rPh>
    <phoneticPr fontId="17"/>
  </si>
  <si>
    <t>総合</t>
    <rPh sb="0" eb="2">
      <t>ソウゴウ</t>
    </rPh>
    <phoneticPr fontId="17"/>
  </si>
  <si>
    <t>4次予選</t>
    <rPh sb="1" eb="2">
      <t>ジ</t>
    </rPh>
    <rPh sb="2" eb="4">
      <t>ヨセン</t>
    </rPh>
    <phoneticPr fontId="17"/>
  </si>
  <si>
    <t>5次予選</t>
    <rPh sb="1" eb="2">
      <t>ジ</t>
    </rPh>
    <rPh sb="2" eb="4">
      <t>ヨセン</t>
    </rPh>
    <phoneticPr fontId="17"/>
  </si>
  <si>
    <t>準決勝</t>
    <rPh sb="0" eb="3">
      <t>ジュンケッショウ</t>
    </rPh>
    <phoneticPr fontId="17"/>
  </si>
  <si>
    <t>決勝</t>
    <rPh sb="0" eb="2">
      <t>ケッショウ</t>
    </rPh>
    <phoneticPr fontId="17"/>
  </si>
  <si>
    <t>La</t>
    <phoneticPr fontId="3"/>
  </si>
  <si>
    <t>次競技迄時間
計算用（※印刷範囲外）</t>
    <phoneticPr fontId="3"/>
  </si>
  <si>
    <t>ラ　テ　ン　競　技　　競技長諸注意</t>
    <rPh sb="6" eb="7">
      <t>セリ</t>
    </rPh>
    <rPh sb="8" eb="9">
      <t>ワザ</t>
    </rPh>
    <phoneticPr fontId="3"/>
  </si>
  <si>
    <t>開　　会　　式</t>
    <rPh sb="0" eb="1">
      <t>カイ</t>
    </rPh>
    <rPh sb="3" eb="4">
      <t>カイ</t>
    </rPh>
    <rPh sb="6" eb="7">
      <t>シキ</t>
    </rPh>
    <phoneticPr fontId="3"/>
  </si>
  <si>
    <t>St</t>
    <phoneticPr fontId="3"/>
  </si>
  <si>
    <t>競技会タイムテーブル作成担当者各位</t>
    <rPh sb="0" eb="3">
      <t>キョウギカイ</t>
    </rPh>
    <rPh sb="15" eb="17">
      <t>カクイ</t>
    </rPh>
    <phoneticPr fontId="20"/>
  </si>
  <si>
    <t>東京都ダンススポーツ連盟</t>
    <rPh sb="0" eb="2">
      <t>レンメイ</t>
    </rPh>
    <phoneticPr fontId="20"/>
  </si>
  <si>
    <t>事務局長</t>
    <rPh sb="0" eb="4">
      <t>ジムキョクチョウ</t>
    </rPh>
    <phoneticPr fontId="20"/>
  </si>
  <si>
    <t>此村 義明</t>
    <rPh sb="0" eb="1">
      <t>シ</t>
    </rPh>
    <rPh sb="1" eb="2">
      <t>ムラ</t>
    </rPh>
    <rPh sb="3" eb="5">
      <t>ヨシアキ</t>
    </rPh>
    <phoneticPr fontId="20"/>
  </si>
  <si>
    <t>競技部長</t>
    <rPh sb="0" eb="2">
      <t>キョウギ</t>
    </rPh>
    <rPh sb="2" eb="4">
      <t>ブチョウ</t>
    </rPh>
    <phoneticPr fontId="20"/>
  </si>
  <si>
    <t>福田 禎</t>
    <rPh sb="0" eb="2">
      <t>フクダ</t>
    </rPh>
    <rPh sb="3" eb="4">
      <t>タダシ</t>
    </rPh>
    <phoneticPr fontId="20"/>
  </si>
  <si>
    <t>タイムテーブル作成〜HP掲載までの流れについて</t>
    <rPh sb="0" eb="2">
      <t>サクセイ</t>
    </rPh>
    <phoneticPr fontId="20"/>
  </si>
  <si>
    <t>今後は下記のとおりの流れになりますので、ご協力宜しくお願い致します。</t>
    <rPh sb="0" eb="2">
      <t>コンゴ</t>
    </rPh>
    <phoneticPr fontId="20"/>
  </si>
  <si>
    <t>区市連盟担当者がタイムテーブル作成後、作成者以外の1人以上で記載内容を確認する。</t>
    <rPh sb="0" eb="1">
      <t>カク</t>
    </rPh>
    <phoneticPr fontId="20"/>
  </si>
  <si>
    <t>タイムテーブルの最下行に作成者及び確認者の氏名を記載する。
（作成者・確認者氏名はHP掲載時には削除します）</t>
    <rPh sb="0" eb="3">
      <t>カイサイビ、ツギ</t>
    </rPh>
    <phoneticPr fontId="20"/>
  </si>
  <si>
    <t>HP掲載用タイムテーブルの最後に次の１行を追記する。
「このタイムテーブルに関するお問合わせは、〇〇区(市)ダンススポーツ連盟：担当〇〇(携帯番号等)まで」</t>
    <rPh sb="0" eb="2">
      <t>シュウセイ</t>
    </rPh>
    <rPh sb="5" eb="7">
      <t>バアイ</t>
    </rPh>
    <rPh sb="10" eb="12">
      <t>ナンド</t>
    </rPh>
    <rPh sb="24" eb="25">
      <t>ノチ</t>
    </rPh>
    <rPh sb="26" eb="28">
      <t>ジゼン</t>
    </rPh>
    <rPh sb="28" eb="30">
      <t>シンサ</t>
    </rPh>
    <rPh sb="30" eb="32">
      <t>シュウリョウ</t>
    </rPh>
    <phoneticPr fontId="20"/>
  </si>
  <si>
    <t>区市連盟確認後、大会１週間前にはタイムテーブルを都連にメールする。
（タイムテーブルは最終的に決まったシート１つのみにすること） 
 To:此村 義明（tkydsf2022hp@gmail.com)</t>
    <rPh sb="0" eb="2">
      <t>ジゼン</t>
    </rPh>
    <rPh sb="2" eb="4">
      <t>シンサ</t>
    </rPh>
    <rPh sb="4" eb="6">
      <t>シュウリョウ</t>
    </rPh>
    <rPh sb="6" eb="7">
      <t>バン</t>
    </rPh>
    <rPh sb="19" eb="21">
      <t>ブチョウ</t>
    </rPh>
    <phoneticPr fontId="20"/>
  </si>
  <si>
    <t>受付時間を掲載する場合は、その旨と内容をメールに記載してください。
（シラバスに記載されていれば不要です）</t>
    <rPh sb="0" eb="2">
      <t>ウンヨウブ</t>
    </rPh>
    <phoneticPr fontId="20"/>
  </si>
  <si>
    <t>　　都連では下記対応をいたします</t>
    <rPh sb="2" eb="4">
      <t xml:space="preserve">トレン </t>
    </rPh>
    <rPh sb="6" eb="8">
      <t xml:space="preserve">カキ </t>
    </rPh>
    <rPh sb="8" eb="10">
      <t xml:space="preserve">タイオウ </t>
    </rPh>
    <phoneticPr fontId="17"/>
  </si>
  <si>
    <t>原則として、内容の審査は行ないません。しかし、内容に気付いたことを連絡することもありまので、早急に返答をお願いします。</t>
    <rPh sb="0" eb="2">
      <t>ゲンソク</t>
    </rPh>
    <rPh sb="23" eb="25">
      <t>ナイヨウ</t>
    </rPh>
    <phoneticPr fontId="17"/>
  </si>
  <si>
    <t>タイムテーブルに関するお問合せ先の記載がない場合は、
区市連盟の事務局を記載させていただきますので、予めご了承下さい。</t>
    <rPh sb="8" eb="9">
      <t>カン</t>
    </rPh>
    <rPh sb="12" eb="14">
      <t>トイアワ</t>
    </rPh>
    <rPh sb="15" eb="16">
      <t>サキ</t>
    </rPh>
    <rPh sb="17" eb="19">
      <t>キサイ</t>
    </rPh>
    <rPh sb="22" eb="24">
      <t>バアイ</t>
    </rPh>
    <rPh sb="27" eb="28">
      <t>ク</t>
    </rPh>
    <rPh sb="28" eb="29">
      <t>シ</t>
    </rPh>
    <rPh sb="29" eb="31">
      <t>レンメイ</t>
    </rPh>
    <rPh sb="32" eb="35">
      <t>ジムキョク</t>
    </rPh>
    <rPh sb="36" eb="38">
      <t>キサイ</t>
    </rPh>
    <rPh sb="50" eb="51">
      <t>アラカジ</t>
    </rPh>
    <rPh sb="53" eb="56">
      <t>リョウショウクダ</t>
    </rPh>
    <phoneticPr fontId="17"/>
  </si>
  <si>
    <t>第○○回○○○ダンススポーツ大会タイムテーブル雛型</t>
    <phoneticPr fontId="3"/>
  </si>
  <si>
    <t>タイムテーブルシート名</t>
    <rPh sb="10" eb="11">
      <t>メイ</t>
    </rPh>
    <phoneticPr fontId="17"/>
  </si>
  <si>
    <t>ヒート設定</t>
    <rPh sb="3" eb="5">
      <t>セッテイ</t>
    </rPh>
    <phoneticPr fontId="17"/>
  </si>
  <si>
    <t>競技進行番号</t>
    <rPh sb="0" eb="2">
      <t>キョウギ</t>
    </rPh>
    <rPh sb="2" eb="4">
      <t>シンコウ</t>
    </rPh>
    <rPh sb="4" eb="6">
      <t>バンゴウ</t>
    </rPh>
    <phoneticPr fontId="17"/>
  </si>
  <si>
    <t>No.</t>
    <phoneticPr fontId="17"/>
  </si>
  <si>
    <t>競技名称</t>
    <rPh sb="0" eb="2">
      <t>キョウギ</t>
    </rPh>
    <rPh sb="2" eb="4">
      <t>メイショウ</t>
    </rPh>
    <phoneticPr fontId="17"/>
  </si>
  <si>
    <t>競技種別</t>
    <rPh sb="0" eb="2">
      <t>キョウギ</t>
    </rPh>
    <rPh sb="2" eb="4">
      <t>シュベツ</t>
    </rPh>
    <phoneticPr fontId="17"/>
  </si>
  <si>
    <t>H</t>
    <phoneticPr fontId="17"/>
  </si>
  <si>
    <t>Up</t>
    <phoneticPr fontId="17"/>
  </si>
  <si>
    <t>1次</t>
    <rPh sb="1" eb="2">
      <t>ジ</t>
    </rPh>
    <phoneticPr fontId="17"/>
  </si>
  <si>
    <t>2次</t>
    <rPh sb="1" eb="2">
      <t>ジ</t>
    </rPh>
    <phoneticPr fontId="17"/>
  </si>
  <si>
    <t>3次</t>
    <rPh sb="1" eb="2">
      <t>ジ</t>
    </rPh>
    <phoneticPr fontId="17"/>
  </si>
  <si>
    <t>4次</t>
    <rPh sb="1" eb="2">
      <t>ジ</t>
    </rPh>
    <phoneticPr fontId="17"/>
  </si>
  <si>
    <t>5次</t>
    <rPh sb="1" eb="2">
      <t>ジ</t>
    </rPh>
    <phoneticPr fontId="17"/>
  </si>
  <si>
    <t>準決</t>
    <rPh sb="0" eb="2">
      <t>ジュンケツ</t>
    </rPh>
    <phoneticPr fontId="17"/>
  </si>
  <si>
    <t>1級戦</t>
  </si>
  <si>
    <t>La</t>
  </si>
  <si>
    <t>St</t>
  </si>
  <si>
    <t>2級戦</t>
  </si>
  <si>
    <t>C級戦</t>
  </si>
  <si>
    <t>競技区分</t>
    <rPh sb="0" eb="2">
      <t>キョウギ</t>
    </rPh>
    <rPh sb="2" eb="4">
      <t>クブン</t>
    </rPh>
    <phoneticPr fontId="3"/>
  </si>
  <si>
    <t>Ｈ数</t>
    <phoneticPr fontId="3"/>
  </si>
  <si>
    <t>組数</t>
    <rPh sb="0" eb="2">
      <t>クミスウ</t>
    </rPh>
    <phoneticPr fontId="3"/>
  </si>
  <si>
    <t>B級戦</t>
  </si>
  <si>
    <t>D級戦</t>
  </si>
  <si>
    <t>3級戦</t>
  </si>
  <si>
    <t>シニアⅡＡ</t>
  </si>
  <si>
    <t>次競技迄時間</t>
    <rPh sb="0" eb="1">
      <t>ツギ</t>
    </rPh>
    <rPh sb="1" eb="4">
      <t>キョウギマデ</t>
    </rPh>
    <rPh sb="4" eb="6">
      <t>ジカン</t>
    </rPh>
    <phoneticPr fontId="3"/>
  </si>
  <si>
    <t>司会加
算(分)</t>
    <rPh sb="0" eb="2">
      <t>シカイ</t>
    </rPh>
    <rPh sb="2" eb="3">
      <t>カ</t>
    </rPh>
    <rPh sb="4" eb="5">
      <t>ザン</t>
    </rPh>
    <rPh sb="6" eb="7">
      <t>ブン</t>
    </rPh>
    <phoneticPr fontId="3"/>
  </si>
  <si>
    <t>※ Excel2021以降または Office365 専用機能</t>
    <phoneticPr fontId="3"/>
  </si>
  <si>
    <t>競技関連規程集 2025年度版 抜粋</t>
    <rPh sb="0" eb="2">
      <t>キョウギ</t>
    </rPh>
    <rPh sb="2" eb="4">
      <t>カンレン</t>
    </rPh>
    <rPh sb="4" eb="6">
      <t>キテイ</t>
    </rPh>
    <rPh sb="6" eb="7">
      <t>シュウ</t>
    </rPh>
    <rPh sb="12" eb="14">
      <t>ネンド</t>
    </rPh>
    <rPh sb="14" eb="15">
      <t>バン</t>
    </rPh>
    <rPh sb="16" eb="18">
      <t>バッスイ</t>
    </rPh>
    <phoneticPr fontId="3"/>
  </si>
  <si>
    <t>2024年12月15日(日)</t>
    <rPh sb="12" eb="13">
      <t>ニチ</t>
    </rPh>
    <phoneticPr fontId="20"/>
  </si>
  <si>
    <t>作成例・見本</t>
    <phoneticPr fontId="17"/>
  </si>
  <si>
    <t>2025/07/29更新</t>
    <rPh sb="10" eb="12">
      <t>コウシン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</si>
</sst>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h:mm;@"/>
    <numFmt numFmtId="179" formatCode="yyyy&quot;年&quot;m&quot;月&quot;d&quot;日&quot;\(aaa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7030A0"/>
      <name val="ＭＳ Ｐゴシック"/>
      <family val="3"/>
      <charset val="128"/>
    </font>
    <font>
      <sz val="14"/>
      <color rgb="FF7030A0"/>
      <name val="ＭＳ Ｐゴシック"/>
      <family val="3"/>
      <charset val="128"/>
    </font>
    <font>
      <sz val="6"/>
      <name val="ＭＳ ゴシック"/>
      <family val="2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16"/>
      <color rgb="FF000000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sz val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24" fillId="0" borderId="0">
      <alignment vertical="center"/>
    </xf>
  </cellStyleXfs>
  <cellXfs count="15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9" fontId="6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2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177" fontId="15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20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6" fillId="0" borderId="6" xfId="0" applyFont="1" applyBorder="1">
      <alignment vertical="center"/>
    </xf>
    <xf numFmtId="20" fontId="10" fillId="0" borderId="1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1">
      <alignment vertical="center"/>
    </xf>
    <xf numFmtId="0" fontId="10" fillId="0" borderId="1" xfId="0" applyFont="1" applyBorder="1">
      <alignment vertical="center"/>
    </xf>
    <xf numFmtId="0" fontId="10" fillId="0" borderId="3" xfId="0" applyFont="1" applyBorder="1">
      <alignment vertical="center"/>
    </xf>
    <xf numFmtId="178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6" fillId="0" borderId="18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176" fontId="0" fillId="0" borderId="18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20" fontId="6" fillId="0" borderId="8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20" fontId="11" fillId="0" borderId="22" xfId="0" applyNumberFormat="1" applyFont="1" applyBorder="1" applyAlignment="1">
      <alignment horizontal="center" vertical="center"/>
    </xf>
    <xf numFmtId="20" fontId="10" fillId="0" borderId="22" xfId="0" applyNumberFormat="1" applyFont="1" applyBorder="1" applyAlignment="1">
      <alignment horizontal="center" vertical="center"/>
    </xf>
    <xf numFmtId="20" fontId="10" fillId="0" borderId="28" xfId="0" applyNumberFormat="1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9" xfId="0" applyBorder="1">
      <alignment vertical="center"/>
    </xf>
    <xf numFmtId="0" fontId="19" fillId="0" borderId="0" xfId="2" applyFont="1">
      <alignment vertical="center"/>
    </xf>
    <xf numFmtId="0" fontId="21" fillId="0" borderId="0" xfId="2" applyFont="1">
      <alignment vertical="center"/>
    </xf>
    <xf numFmtId="0" fontId="18" fillId="0" borderId="0" xfId="2">
      <alignment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left" vertical="center" indent="1"/>
    </xf>
    <xf numFmtId="0" fontId="22" fillId="0" borderId="1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0" fontId="24" fillId="0" borderId="0" xfId="3">
      <alignment vertical="center"/>
    </xf>
    <xf numFmtId="0" fontId="24" fillId="0" borderId="1" xfId="3" applyBorder="1" applyAlignment="1">
      <alignment horizontal="center" vertical="center"/>
    </xf>
    <xf numFmtId="0" fontId="24" fillId="3" borderId="1" xfId="3" applyFill="1" applyBorder="1">
      <alignment vertical="center"/>
    </xf>
    <xf numFmtId="0" fontId="24" fillId="0" borderId="1" xfId="3" applyBorder="1">
      <alignment vertical="center"/>
    </xf>
    <xf numFmtId="0" fontId="6" fillId="0" borderId="7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5" xfId="0" applyBorder="1">
      <alignment vertical="center"/>
    </xf>
    <xf numFmtId="0" fontId="0" fillId="0" borderId="33" xfId="0" applyBorder="1">
      <alignment vertical="center"/>
    </xf>
    <xf numFmtId="0" fontId="5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7" fillId="0" borderId="0" xfId="0" applyFont="1">
      <alignment vertical="center"/>
    </xf>
    <xf numFmtId="0" fontId="22" fillId="0" borderId="31" xfId="2" applyFont="1" applyBorder="1" applyAlignment="1">
      <alignment horizontal="left" vertical="center"/>
    </xf>
    <xf numFmtId="0" fontId="25" fillId="0" borderId="1" xfId="3" applyFont="1" applyBorder="1" applyAlignment="1">
      <alignment vertical="center" wrapText="1"/>
    </xf>
    <xf numFmtId="0" fontId="23" fillId="0" borderId="0" xfId="2" applyFont="1" applyAlignment="1">
      <alignment horizontal="center" vertical="center"/>
    </xf>
    <xf numFmtId="0" fontId="22" fillId="0" borderId="24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22" fillId="0" borderId="2" xfId="2" applyFont="1" applyBorder="1" applyAlignment="1">
      <alignment horizontal="left" vertical="center"/>
    </xf>
    <xf numFmtId="0" fontId="22" fillId="0" borderId="30" xfId="2" applyFont="1" applyBorder="1" applyAlignment="1">
      <alignment horizontal="left" vertical="center" wrapText="1"/>
    </xf>
    <xf numFmtId="0" fontId="22" fillId="0" borderId="23" xfId="2" applyFont="1" applyBorder="1" applyAlignment="1">
      <alignment horizontal="left" vertical="center" wrapText="1"/>
    </xf>
    <xf numFmtId="0" fontId="22" fillId="0" borderId="26" xfId="2" applyFont="1" applyBorder="1" applyAlignment="1">
      <alignment horizontal="left" vertical="center" wrapText="1"/>
    </xf>
    <xf numFmtId="0" fontId="22" fillId="0" borderId="24" xfId="2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79" fontId="12" fillId="0" borderId="0" xfId="0" applyNumberFormat="1" applyFont="1" applyAlignment="1">
      <alignment horizontal="center" vertical="center" wrapText="1"/>
    </xf>
    <xf numFmtId="179" fontId="12" fillId="0" borderId="32" xfId="0" applyNumberFormat="1" applyFont="1" applyBorder="1" applyAlignment="1">
      <alignment horizontal="center" vertical="center" wrapText="1"/>
    </xf>
    <xf numFmtId="20" fontId="5" fillId="0" borderId="13" xfId="0" applyNumberFormat="1" applyFont="1" applyBorder="1" applyAlignment="1">
      <alignment horizontal="center" vertical="center"/>
    </xf>
    <xf numFmtId="20" fontId="5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24" fillId="0" borderId="0" xfId="3" applyAlignment="1">
      <alignment horizontal="center" vertical="center"/>
    </xf>
    <xf numFmtId="0" fontId="24" fillId="0" borderId="1" xfId="3" applyBorder="1" applyAlignment="1">
      <alignment horizontal="center" vertical="center"/>
    </xf>
    <xf numFmtId="0" fontId="24" fillId="3" borderId="1" xfId="3" applyFill="1" applyBorder="1">
      <alignment vertical="center"/>
    </xf>
    <xf numFmtId="0" fontId="26" fillId="0" borderId="24" xfId="3" applyFont="1" applyBorder="1" applyAlignment="1">
      <alignment horizontal="center" vertical="center"/>
    </xf>
    <xf numFmtId="0" fontId="26" fillId="0" borderId="21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0" fontId="6" fillId="3" borderId="6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3" xr:uid="{A3F082D5-1927-4B2A-88A2-EFB5B8056BEF}"/>
    <cellStyle name="標準 3" xfId="2" xr:uid="{EC8190EA-497F-4119-866C-9376BA2C6F54}"/>
    <cellStyle name="標準 4" xfId="1" xr:uid="{A5B988FB-E1CD-480F-94F9-4E04E714B606}"/>
  </cellStyles>
  <dxfs count="4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6142</xdr:rowOff>
    </xdr:from>
    <xdr:to>
      <xdr:col>13</xdr:col>
      <xdr:colOff>276309</xdr:colOff>
      <xdr:row>36</xdr:row>
      <xdr:rowOff>77247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BF71AA-2847-EFB5-1EDA-81C956924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1" y="710992"/>
          <a:ext cx="9096458" cy="5900405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82203-64E6-46C5-B5B3-ECD7E2A699F3}">
  <sheetPr>
    <pageSetUpPr fitToPage="1"/>
  </sheetPr>
  <dimension ref="A1:G32"/>
  <sheetViews>
    <sheetView tabSelected="1" zoomScaleNormal="100" workbookViewId="0"/>
  </sheetViews>
  <sheetFormatPr defaultColWidth="13.5" defaultRowHeight="30" customHeight="1" x14ac:dyDescent="0.15"/>
  <cols>
    <col min="1" max="1" width="6.375" style="83" customWidth="1"/>
    <col min="2" max="5" width="13.5" style="83"/>
    <col min="6" max="6" width="17.875" style="83" customWidth="1"/>
    <col min="7" max="7" width="29.5" style="83" customWidth="1"/>
    <col min="8" max="8" width="17.125" style="83" customWidth="1"/>
    <col min="9" max="16384" width="13.5" style="83"/>
  </cols>
  <sheetData>
    <row r="1" spans="1:7" ht="30" customHeight="1" x14ac:dyDescent="0.15">
      <c r="A1" s="81" t="s">
        <v>74</v>
      </c>
      <c r="B1" s="82"/>
      <c r="C1" s="82"/>
      <c r="D1" s="82"/>
      <c r="E1" s="82"/>
      <c r="F1" s="82"/>
      <c r="G1" s="82"/>
    </row>
    <row r="2" spans="1:7" ht="30" customHeight="1" x14ac:dyDescent="0.15">
      <c r="A2" s="82"/>
      <c r="B2" s="82"/>
      <c r="C2" s="82"/>
      <c r="D2" s="82"/>
      <c r="E2" s="82"/>
      <c r="F2" s="82"/>
      <c r="G2" s="82"/>
    </row>
    <row r="3" spans="1:7" ht="20.100000000000001" customHeight="1" x14ac:dyDescent="0.15">
      <c r="A3" s="82"/>
      <c r="B3" s="82"/>
      <c r="C3" s="82"/>
      <c r="D3" s="82"/>
      <c r="E3" s="82"/>
      <c r="F3" s="84" t="s">
        <v>121</v>
      </c>
      <c r="G3" s="82"/>
    </row>
    <row r="4" spans="1:7" ht="20.100000000000001" customHeight="1" x14ac:dyDescent="0.15">
      <c r="A4" s="82"/>
      <c r="B4" s="82"/>
      <c r="C4" s="82"/>
      <c r="D4" s="82"/>
      <c r="E4" s="82"/>
      <c r="F4" s="84" t="s">
        <v>75</v>
      </c>
      <c r="G4" s="82"/>
    </row>
    <row r="5" spans="1:7" ht="20.100000000000001" customHeight="1" x14ac:dyDescent="0.15">
      <c r="A5" s="82"/>
      <c r="B5" s="82"/>
      <c r="C5" s="82"/>
      <c r="D5" s="82"/>
      <c r="E5" s="82"/>
      <c r="F5" s="84" t="s">
        <v>76</v>
      </c>
      <c r="G5" s="84" t="s">
        <v>77</v>
      </c>
    </row>
    <row r="6" spans="1:7" ht="20.100000000000001" customHeight="1" x14ac:dyDescent="0.15">
      <c r="A6" s="82"/>
      <c r="B6" s="82"/>
      <c r="C6" s="82"/>
      <c r="D6" s="82"/>
      <c r="E6" s="82"/>
      <c r="F6" s="84" t="s">
        <v>78</v>
      </c>
      <c r="G6" s="84" t="s">
        <v>79</v>
      </c>
    </row>
    <row r="7" spans="1:7" ht="30" customHeight="1" x14ac:dyDescent="0.15">
      <c r="A7" s="82"/>
      <c r="B7" s="82"/>
      <c r="C7" s="82"/>
      <c r="D7" s="82"/>
      <c r="E7" s="82"/>
      <c r="F7" s="84"/>
      <c r="G7" s="82"/>
    </row>
    <row r="8" spans="1:7" ht="30" customHeight="1" x14ac:dyDescent="0.15">
      <c r="A8" s="82"/>
      <c r="B8" s="82"/>
      <c r="C8" s="82"/>
      <c r="D8" s="82"/>
      <c r="E8" s="82"/>
      <c r="F8" s="82"/>
      <c r="G8" s="82"/>
    </row>
    <row r="9" spans="1:7" ht="30" customHeight="1" x14ac:dyDescent="0.15">
      <c r="A9" s="101" t="s">
        <v>80</v>
      </c>
      <c r="B9" s="101"/>
      <c r="C9" s="101"/>
      <c r="D9" s="101"/>
      <c r="E9" s="101"/>
      <c r="F9" s="101"/>
      <c r="G9" s="101"/>
    </row>
    <row r="10" spans="1:7" ht="30" customHeight="1" x14ac:dyDescent="0.15">
      <c r="A10" s="82"/>
      <c r="B10" s="82"/>
      <c r="C10" s="82"/>
      <c r="D10" s="82"/>
      <c r="E10" s="82"/>
      <c r="F10" s="82"/>
      <c r="G10" s="82"/>
    </row>
    <row r="11" spans="1:7" ht="38.1" customHeight="1" x14ac:dyDescent="0.15">
      <c r="A11" s="85" t="s">
        <v>81</v>
      </c>
      <c r="B11" s="84"/>
      <c r="C11" s="84"/>
      <c r="D11" s="84"/>
      <c r="E11" s="84"/>
      <c r="F11" s="84"/>
      <c r="G11" s="84"/>
    </row>
    <row r="12" spans="1:7" ht="39.950000000000003" customHeight="1" x14ac:dyDescent="0.15">
      <c r="A12" s="86">
        <v>1</v>
      </c>
      <c r="B12" s="102" t="s">
        <v>82</v>
      </c>
      <c r="C12" s="103"/>
      <c r="D12" s="103"/>
      <c r="E12" s="103"/>
      <c r="F12" s="103"/>
      <c r="G12" s="104"/>
    </row>
    <row r="13" spans="1:7" ht="60" customHeight="1" x14ac:dyDescent="0.15">
      <c r="A13" s="87">
        <v>2</v>
      </c>
      <c r="B13" s="105" t="s">
        <v>83</v>
      </c>
      <c r="C13" s="106"/>
      <c r="D13" s="106"/>
      <c r="E13" s="106"/>
      <c r="F13" s="106"/>
      <c r="G13" s="107"/>
    </row>
    <row r="14" spans="1:7" ht="68.099999999999994" customHeight="1" x14ac:dyDescent="0.15">
      <c r="A14" s="86">
        <v>3</v>
      </c>
      <c r="B14" s="108" t="s">
        <v>84</v>
      </c>
      <c r="C14" s="103"/>
      <c r="D14" s="103"/>
      <c r="E14" s="103"/>
      <c r="F14" s="103"/>
      <c r="G14" s="104"/>
    </row>
    <row r="15" spans="1:7" ht="84" customHeight="1" x14ac:dyDescent="0.15">
      <c r="A15" s="86">
        <v>4</v>
      </c>
      <c r="B15" s="108" t="s">
        <v>85</v>
      </c>
      <c r="C15" s="103"/>
      <c r="D15" s="103"/>
      <c r="E15" s="103"/>
      <c r="F15" s="103"/>
      <c r="G15" s="104"/>
    </row>
    <row r="16" spans="1:7" ht="51" customHeight="1" x14ac:dyDescent="0.15">
      <c r="A16" s="86">
        <v>5</v>
      </c>
      <c r="B16" s="108" t="s">
        <v>86</v>
      </c>
      <c r="C16" s="103"/>
      <c r="D16" s="103"/>
      <c r="E16" s="103"/>
      <c r="F16" s="103"/>
      <c r="G16" s="104"/>
    </row>
    <row r="17" spans="1:7" ht="30" customHeight="1" x14ac:dyDescent="0.15">
      <c r="A17" s="82"/>
      <c r="B17" s="82"/>
      <c r="C17" s="82"/>
      <c r="D17" s="82"/>
      <c r="E17" s="82"/>
      <c r="F17" s="82"/>
      <c r="G17" s="82"/>
    </row>
    <row r="18" spans="1:7" ht="30" customHeight="1" x14ac:dyDescent="0.15">
      <c r="A18" s="99" t="s">
        <v>87</v>
      </c>
      <c r="B18" s="99"/>
      <c r="C18" s="99"/>
      <c r="D18" s="99"/>
      <c r="E18" s="82"/>
      <c r="F18" s="82"/>
      <c r="G18" s="82"/>
    </row>
    <row r="19" spans="1:7" ht="51" customHeight="1" x14ac:dyDescent="0.15">
      <c r="A19" s="86">
        <v>1</v>
      </c>
      <c r="B19" s="100" t="s">
        <v>88</v>
      </c>
      <c r="C19" s="100"/>
      <c r="D19" s="100"/>
      <c r="E19" s="100"/>
      <c r="F19" s="100"/>
      <c r="G19" s="100"/>
    </row>
    <row r="20" spans="1:7" ht="51" customHeight="1" x14ac:dyDescent="0.15">
      <c r="A20" s="86">
        <v>2</v>
      </c>
      <c r="B20" s="100" t="s">
        <v>89</v>
      </c>
      <c r="C20" s="100"/>
      <c r="D20" s="100"/>
      <c r="E20" s="100"/>
      <c r="F20" s="100"/>
      <c r="G20" s="100"/>
    </row>
    <row r="21" spans="1:7" ht="30" customHeight="1" x14ac:dyDescent="0.15">
      <c r="A21" s="82"/>
      <c r="B21" s="82"/>
      <c r="C21" s="82"/>
      <c r="D21" s="82"/>
      <c r="E21" s="82"/>
      <c r="F21" s="82"/>
      <c r="G21" s="82"/>
    </row>
    <row r="22" spans="1:7" ht="30" customHeight="1" x14ac:dyDescent="0.15">
      <c r="A22" s="82"/>
      <c r="B22" s="82"/>
      <c r="C22" s="82"/>
      <c r="D22" s="82"/>
      <c r="E22" s="82"/>
      <c r="F22" s="82"/>
      <c r="G22" s="82"/>
    </row>
    <row r="23" spans="1:7" ht="30" customHeight="1" x14ac:dyDescent="0.15">
      <c r="A23" s="82"/>
      <c r="B23" s="82"/>
      <c r="C23" s="82"/>
      <c r="D23" s="82"/>
      <c r="E23" s="82"/>
      <c r="F23" s="82"/>
      <c r="G23" s="82"/>
    </row>
    <row r="24" spans="1:7" ht="30" customHeight="1" x14ac:dyDescent="0.15">
      <c r="A24" s="82"/>
      <c r="B24" s="82"/>
      <c r="C24" s="82"/>
      <c r="D24" s="82"/>
      <c r="E24" s="82"/>
      <c r="F24" s="82"/>
      <c r="G24" s="82"/>
    </row>
    <row r="25" spans="1:7" ht="30" customHeight="1" x14ac:dyDescent="0.15">
      <c r="A25" s="82"/>
      <c r="B25" s="82"/>
      <c r="C25" s="82"/>
      <c r="D25" s="82"/>
      <c r="E25" s="82"/>
      <c r="F25" s="82"/>
      <c r="G25" s="82"/>
    </row>
    <row r="26" spans="1:7" ht="30" customHeight="1" x14ac:dyDescent="0.15">
      <c r="A26" s="82"/>
      <c r="B26" s="82"/>
      <c r="C26" s="82"/>
      <c r="D26" s="82"/>
      <c r="E26" s="82"/>
      <c r="F26" s="82"/>
      <c r="G26" s="82"/>
    </row>
    <row r="27" spans="1:7" ht="30" customHeight="1" x14ac:dyDescent="0.15">
      <c r="A27" s="82"/>
      <c r="B27" s="82"/>
      <c r="C27" s="82"/>
      <c r="D27" s="82"/>
      <c r="E27" s="82"/>
      <c r="F27" s="82"/>
      <c r="G27" s="82"/>
    </row>
    <row r="28" spans="1:7" ht="30" customHeight="1" x14ac:dyDescent="0.15">
      <c r="A28" s="82"/>
      <c r="B28" s="82"/>
      <c r="C28" s="82"/>
      <c r="D28" s="82"/>
      <c r="E28" s="82"/>
      <c r="F28" s="82"/>
      <c r="G28" s="82"/>
    </row>
    <row r="29" spans="1:7" ht="30" customHeight="1" x14ac:dyDescent="0.15">
      <c r="A29" s="82"/>
      <c r="B29" s="82"/>
      <c r="C29" s="82"/>
      <c r="D29" s="82"/>
      <c r="E29" s="82"/>
      <c r="F29" s="82"/>
      <c r="G29" s="82"/>
    </row>
    <row r="30" spans="1:7" ht="30" customHeight="1" x14ac:dyDescent="0.15">
      <c r="A30" s="82"/>
      <c r="B30" s="82"/>
      <c r="C30" s="82"/>
      <c r="D30" s="82"/>
      <c r="E30" s="82"/>
      <c r="F30" s="82"/>
      <c r="G30" s="82"/>
    </row>
    <row r="31" spans="1:7" ht="30" customHeight="1" x14ac:dyDescent="0.15">
      <c r="A31" s="82"/>
      <c r="B31" s="82"/>
      <c r="C31" s="82"/>
      <c r="D31" s="82"/>
      <c r="E31" s="82"/>
      <c r="F31" s="82"/>
      <c r="G31" s="82"/>
    </row>
    <row r="32" spans="1:7" ht="30" customHeight="1" x14ac:dyDescent="0.15">
      <c r="A32" s="82"/>
      <c r="B32" s="82"/>
      <c r="C32" s="82"/>
      <c r="D32" s="82"/>
      <c r="E32" s="82"/>
      <c r="F32" s="82"/>
      <c r="G32" s="82"/>
    </row>
  </sheetData>
  <mergeCells count="9">
    <mergeCell ref="A18:D18"/>
    <mergeCell ref="B19:G19"/>
    <mergeCell ref="B20:G20"/>
    <mergeCell ref="A9:G9"/>
    <mergeCell ref="B12:G12"/>
    <mergeCell ref="B13:G13"/>
    <mergeCell ref="B14:G14"/>
    <mergeCell ref="B15:G15"/>
    <mergeCell ref="B16:G16"/>
  </mergeCells>
  <phoneticPr fontId="3"/>
  <printOptions horizontalCentered="1"/>
  <pageMargins left="0.51181102362204722" right="0.51181102362204722" top="0.55118110236220474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3B71C-2DEE-4D69-95AD-BE797AFDADF1}">
  <dimension ref="A1:D10"/>
  <sheetViews>
    <sheetView workbookViewId="0"/>
  </sheetViews>
  <sheetFormatPr defaultRowHeight="13.5" x14ac:dyDescent="0.15"/>
  <sheetData>
    <row r="1" spans="1:4" ht="42" x14ac:dyDescent="0.15">
      <c r="A1" s="98" t="s">
        <v>120</v>
      </c>
    </row>
    <row r="10" spans="1:4" x14ac:dyDescent="0.15">
      <c r="D10" t="s">
        <v>123</v>
      </c>
    </row>
  </sheetData>
  <phoneticPr fontId="3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94670-D373-4CBC-9553-1A9330612A0A}">
  <dimension ref="A1:AN59"/>
  <sheetViews>
    <sheetView zoomScale="70" zoomScaleNormal="70" zoomScaleSheetLayoutView="70" workbookViewId="0"/>
  </sheetViews>
  <sheetFormatPr defaultRowHeight="17.25" x14ac:dyDescent="0.15"/>
  <cols>
    <col min="1" max="2" width="14" customWidth="1"/>
    <col min="3" max="3" width="4.125" customWidth="1"/>
    <col min="4" max="4" width="9" style="34"/>
    <col min="5" max="5" width="9.375" customWidth="1"/>
    <col min="6" max="6" width="10.5" customWidth="1"/>
    <col min="7" max="9" width="9.375" customWidth="1"/>
    <col min="10" max="10" width="10.5" customWidth="1"/>
    <col min="11" max="12" width="9.375" customWidth="1"/>
    <col min="13" max="13" width="10.5" customWidth="1"/>
    <col min="14" max="16" width="9.375" customWidth="1"/>
    <col min="17" max="17" width="10.5" customWidth="1"/>
    <col min="18" max="18" width="9.375" customWidth="1"/>
    <col min="19" max="19" width="2" customWidth="1"/>
    <col min="20" max="20" width="5.625" style="31" customWidth="1"/>
    <col min="21" max="21" width="1.375" customWidth="1"/>
    <col min="22" max="23" width="5.625" style="31" customWidth="1"/>
    <col min="24" max="24" width="1.375" customWidth="1"/>
    <col min="25" max="26" width="6.5" style="32" customWidth="1"/>
    <col min="27" max="27" width="1.5" customWidth="1"/>
    <col min="28" max="29" width="5.25" style="33" customWidth="1"/>
    <col min="30" max="30" width="1.625" style="32" customWidth="1"/>
    <col min="31" max="32" width="6.625" style="42" customWidth="1"/>
    <col min="33" max="33" width="1.75" customWidth="1"/>
    <col min="34" max="34" width="13.625" customWidth="1"/>
    <col min="35" max="35" width="5.875" style="18" customWidth="1"/>
    <col min="36" max="37" width="7.625" style="18" customWidth="1"/>
    <col min="38" max="38" width="7.375" style="18" customWidth="1"/>
    <col min="39" max="39" width="6.375" style="16" customWidth="1"/>
    <col min="40" max="40" width="3.375" style="16" customWidth="1"/>
  </cols>
  <sheetData>
    <row r="1" spans="1:40" ht="24" customHeight="1" x14ac:dyDescent="0.15"/>
    <row r="2" spans="1:40" ht="23.1" customHeight="1" x14ac:dyDescent="0.15">
      <c r="D2" s="124" t="s">
        <v>90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6">
        <v>45319</v>
      </c>
      <c r="P2" s="126"/>
      <c r="Q2" s="126"/>
      <c r="R2" s="126"/>
      <c r="T2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24"/>
    </row>
    <row r="3" spans="1:40" ht="23.1" customHeight="1" thickBot="1" x14ac:dyDescent="0.2"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7"/>
      <c r="P3" s="127"/>
      <c r="Q3" s="127"/>
      <c r="R3" s="127"/>
      <c r="T3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7"/>
    </row>
    <row r="4" spans="1:40" ht="22.5" customHeight="1" thickBot="1" x14ac:dyDescent="0.2">
      <c r="A4" s="111" t="s">
        <v>70</v>
      </c>
      <c r="B4" s="112"/>
      <c r="C4" s="95"/>
      <c r="D4" s="74"/>
      <c r="E4" s="115" t="s">
        <v>47</v>
      </c>
      <c r="F4" s="116"/>
      <c r="G4" s="116"/>
      <c r="H4" s="116"/>
      <c r="I4" s="116"/>
      <c r="J4" s="116"/>
      <c r="K4" s="117"/>
      <c r="L4" s="115" t="s">
        <v>48</v>
      </c>
      <c r="M4" s="116"/>
      <c r="N4" s="116"/>
      <c r="O4" s="116"/>
      <c r="P4" s="116"/>
      <c r="Q4" s="116"/>
      <c r="R4" s="117"/>
      <c r="S4" s="51"/>
      <c r="T4" s="118" t="s">
        <v>56</v>
      </c>
      <c r="U4" s="52"/>
      <c r="V4" s="145" t="s">
        <v>5</v>
      </c>
      <c r="W4" s="145"/>
      <c r="X4" s="52"/>
      <c r="Y4" s="145" t="s">
        <v>16</v>
      </c>
      <c r="Z4" s="145"/>
      <c r="AA4" s="53"/>
      <c r="AB4" s="145" t="s">
        <v>15</v>
      </c>
      <c r="AC4" s="145"/>
      <c r="AD4" s="55"/>
      <c r="AE4" s="147" t="s">
        <v>117</v>
      </c>
      <c r="AF4" s="147"/>
      <c r="AG4" s="52"/>
      <c r="AH4" s="149" t="s">
        <v>27</v>
      </c>
      <c r="AI4" s="150" t="s">
        <v>24</v>
      </c>
      <c r="AJ4" s="145" t="s">
        <v>26</v>
      </c>
      <c r="AK4" s="145" t="s">
        <v>25</v>
      </c>
      <c r="AL4" s="120" t="s">
        <v>11</v>
      </c>
      <c r="AM4" s="122" t="s">
        <v>118</v>
      </c>
    </row>
    <row r="5" spans="1:40" ht="20.25" customHeight="1" x14ac:dyDescent="0.15">
      <c r="A5" s="113"/>
      <c r="B5" s="114"/>
      <c r="C5" s="95"/>
      <c r="D5" s="75" t="s">
        <v>31</v>
      </c>
      <c r="E5" s="41" t="s">
        <v>43</v>
      </c>
      <c r="F5" s="67" t="s">
        <v>110</v>
      </c>
      <c r="G5" s="68" t="s">
        <v>0</v>
      </c>
      <c r="H5" s="68" t="s">
        <v>111</v>
      </c>
      <c r="I5" s="68" t="s">
        <v>44</v>
      </c>
      <c r="J5" s="68" t="s">
        <v>1</v>
      </c>
      <c r="K5" s="69" t="s">
        <v>112</v>
      </c>
      <c r="L5" s="41" t="s">
        <v>43</v>
      </c>
      <c r="M5" s="67" t="s">
        <v>110</v>
      </c>
      <c r="N5" s="68" t="s">
        <v>0</v>
      </c>
      <c r="O5" s="68" t="s">
        <v>111</v>
      </c>
      <c r="P5" s="68" t="s">
        <v>44</v>
      </c>
      <c r="Q5" s="68" t="s">
        <v>1</v>
      </c>
      <c r="R5" s="92" t="s">
        <v>112</v>
      </c>
      <c r="S5" s="11"/>
      <c r="T5" s="119"/>
      <c r="U5" s="13"/>
      <c r="V5" s="146"/>
      <c r="W5" s="146"/>
      <c r="X5" s="13"/>
      <c r="Y5" s="146"/>
      <c r="Z5" s="146"/>
      <c r="AA5" s="13"/>
      <c r="AB5" s="146"/>
      <c r="AC5" s="146"/>
      <c r="AD5" s="14"/>
      <c r="AE5" s="148"/>
      <c r="AF5" s="148"/>
      <c r="AG5" s="13"/>
      <c r="AH5" s="7">
        <v>0.375</v>
      </c>
      <c r="AI5" s="9">
        <v>0</v>
      </c>
      <c r="AJ5" s="146"/>
      <c r="AK5" s="146"/>
      <c r="AL5" s="121"/>
      <c r="AM5" s="123"/>
    </row>
    <row r="6" spans="1:40" ht="20.100000000000001" customHeight="1" x14ac:dyDescent="0.15">
      <c r="A6" s="79" t="str">
        <f t="shared" ref="A6:A53" si="0">IF(F6&lt;&gt;"",F6&amp;"_"&amp;T6&amp;"_"&amp;G6,"")</f>
        <v/>
      </c>
      <c r="B6" s="93" t="str">
        <f>IF(M6&lt;&gt;"",M6&amp;"_"&amp;T6&amp;"_"&amp;N6,"")</f>
        <v/>
      </c>
      <c r="C6" s="95"/>
      <c r="D6" s="76">
        <f ca="1">AH6</f>
        <v>0.375</v>
      </c>
      <c r="E6" s="132" t="s">
        <v>72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  <c r="S6" s="11"/>
      <c r="T6" s="12"/>
      <c r="U6" s="13"/>
      <c r="V6" s="12" t="str">
        <f t="shared" ref="V6:V53" si="1">IFERROR(I6/K6,"")</f>
        <v/>
      </c>
      <c r="W6" s="12" t="str">
        <f t="shared" ref="W6:W53" si="2">IFERROR(P6/R6,"")</f>
        <v/>
      </c>
      <c r="X6" s="13"/>
      <c r="Y6" s="23" t="str">
        <f t="shared" ref="Y6:Y53" si="3">IFERROR(K6/H6,"")</f>
        <v/>
      </c>
      <c r="Z6" s="23" t="str">
        <f t="shared" ref="Z6:Z53" si="4">IFERROR(R6/O6,"")</f>
        <v/>
      </c>
      <c r="AA6" s="13"/>
      <c r="AB6" s="23" t="str">
        <f t="shared" ref="AB6:AB53" si="5">IFERROR(I6/H6,"")</f>
        <v/>
      </c>
      <c r="AC6" s="23" t="str">
        <f t="shared" ref="AC6:AC53" si="6">IFERROR(P6/O6,"")</f>
        <v/>
      </c>
      <c r="AD6" s="14"/>
      <c r="AE6" s="27" t="str">
        <f ca="1">IFERROR(IFERROR(VLOOKUP(F6&amp;"_"&amp;T6&amp;"_"&amp;data!$A$2,INDIRECT("A"&amp;ROW()+1&amp;":$D$100"),4,FALSE),IFERROR(VLOOKUP(F6&amp;"_"&amp;T6&amp;"_"&amp;data!$A$3,INDIRECT("A"&amp;ROW()+1&amp;":$D$100"),4,FALSE),IFERROR(VLOOKUP(F6&amp;"_"&amp;T6&amp;"_"&amp;data!$A$4,INDIRECT("A"&amp;ROW()+1&amp;":$D$100"),4,FALSE),IFERROR(VLOOKUP(F6&amp;"_"&amp;T6&amp;"_"&amp;data!$A$5,INDIRECT("A"&amp;ROW()+1&amp;":$D$100"),4,FALSE),IFERROR(VLOOKUP(F6&amp;"_"&amp;T6&amp;"_"&amp;data!$A$6,INDIRECT("A"&amp;ROW()+1&amp;":$D$100"),4,FALSE),IFERROR(VLOOKUP(F6&amp;"_"&amp;T6&amp;"_"&amp;data!$A$7,INDIRECT("A"&amp;ROW()+1&amp;":$D$100"),4,FALSE),VLOOKUP(F6&amp;"_"&amp;T6&amp;"_"&amp;data!$A$8,INDIRECT("A"&amp;ROW()+1&amp;":$D$100"),4,FALSE)))))))-OFFSET(AE6,1,3),"")</f>
        <v/>
      </c>
      <c r="AF6" s="27" t="str">
        <f ca="1">IFERROR(IFERROR(VLOOKUP(M6&amp;"_"&amp;T6&amp;"_"&amp;data!$A$2,INDIRECT("B"&amp;ROW()+1&amp;":$D$100"),3,FALSE),IFERROR(VLOOKUP(M6&amp;"_"&amp;T6&amp;"_"&amp;data!$A$3,INDIRECT("B"&amp;ROW()+1&amp;":$D$100"),3,FALSE),IFERROR(VLOOKUP(M6&amp;"_"&amp;T6&amp;"_"&amp;data!$A$4,INDIRECT("B"&amp;ROW()+1&amp;":$D$100"),3,FALSE),IFERROR(VLOOKUP(M6&amp;"_"&amp;T6&amp;"_"&amp;data!$A$5,INDIRECT("B"&amp;ROW()+1&amp;":$D$100"),3,FALSE),IFERROR(VLOOKUP(M6&amp;"_"&amp;T6&amp;"_"&amp;data!$A$6,INDIRECT("B"&amp;ROW()+1&amp;":$D$100"),3,FALSE),IFERROR(VLOOKUP(M6&amp;"_"&amp;T6&amp;"_"&amp;data!$A$7,INDIRECT("B"&amp;ROW()+1&amp;":$D$100"),3,FALSE),VLOOKUP(M6&amp;"_"&amp;T6&amp;"_"&amp;data!$A$8,INDIRECT("B"&amp;ROW()+1&amp;":$D$100"),3,FALSE)))))))-OFFSET(AF6,1,2),"")</f>
        <v/>
      </c>
      <c r="AG6" s="13"/>
      <c r="AH6" s="7">
        <f t="shared" ref="AH6:AH53" ca="1" si="7">OFFSET(AH6,-1,0)+TIME(,OFFSET(AH6,-1,1),)</f>
        <v>0.375</v>
      </c>
      <c r="AI6" s="8">
        <v>15</v>
      </c>
      <c r="AJ6" s="1">
        <f t="shared" ref="AJ6:AJ7" si="8">MAX(H6,O6)</f>
        <v>0</v>
      </c>
      <c r="AK6" s="1" cm="1">
        <f t="array" ref="AK6">IFERROR(LEN(_xlfn.TEXTJOIN("",TRUE,_xlfn.UNIQUE(_xlfn.MAKEARRAY(LEN(SUBSTITUTE(SUBSTITUTE(SUBSTITUTE(J6,"・",""),"　","")," ","")&amp;SUBSTITUTE(SUBSTITUTE(SUBSTITUTE(Q6,"・",""),"　","")," ","")),1,_xlfn.LAMBDA(_xlpm.row,_xlpm.col,MID(SUBSTITUTE(SUBSTITUTE(SUBSTITUTE(J6,"・",""),"　","")," ","")&amp;SUBSTITUTE(SUBSTITUTE(SUBSTITUTE(Q6,"・",""),"　","")," ",""),_xlpm.row,1)))))),0)</f>
        <v>0</v>
      </c>
      <c r="AL6" s="9"/>
      <c r="AM6" s="10"/>
    </row>
    <row r="7" spans="1:40" ht="23.1" customHeight="1" x14ac:dyDescent="0.15">
      <c r="A7" s="79" t="str">
        <f t="shared" si="0"/>
        <v/>
      </c>
      <c r="B7" s="93" t="str">
        <f t="shared" ref="B7:B53" si="9">IF(M7&lt;&gt;"",M7&amp;"_"&amp;T7&amp;"_"&amp;N7,"")</f>
        <v/>
      </c>
      <c r="C7" s="95"/>
      <c r="D7" s="76">
        <f ca="1">AH7</f>
        <v>0.38541666666666669</v>
      </c>
      <c r="E7" s="132" t="s">
        <v>71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26"/>
      <c r="T7" s="12"/>
      <c r="U7" s="25"/>
      <c r="V7" s="12" t="str">
        <f t="shared" si="1"/>
        <v/>
      </c>
      <c r="W7" s="12" t="str">
        <f t="shared" si="2"/>
        <v/>
      </c>
      <c r="X7" s="25"/>
      <c r="Y7" s="23" t="str">
        <f t="shared" si="3"/>
        <v/>
      </c>
      <c r="Z7" s="23" t="str">
        <f t="shared" si="4"/>
        <v/>
      </c>
      <c r="AA7" s="25"/>
      <c r="AB7" s="23" t="str">
        <f t="shared" si="5"/>
        <v/>
      </c>
      <c r="AC7" s="23" t="str">
        <f t="shared" si="6"/>
        <v/>
      </c>
      <c r="AD7" s="23"/>
      <c r="AE7" s="27" t="str">
        <f ca="1">IFERROR(IFERROR(VLOOKUP(F7&amp;"_"&amp;T7&amp;"_"&amp;data!$A$2,INDIRECT("A"&amp;ROW()+1&amp;":$D$100"),4,FALSE),IFERROR(VLOOKUP(F7&amp;"_"&amp;T7&amp;"_"&amp;data!$A$3,INDIRECT("A"&amp;ROW()+1&amp;":$D$100"),4,FALSE),IFERROR(VLOOKUP(F7&amp;"_"&amp;T7&amp;"_"&amp;data!$A$4,INDIRECT("A"&amp;ROW()+1&amp;":$D$100"),4,FALSE),IFERROR(VLOOKUP(F7&amp;"_"&amp;T7&amp;"_"&amp;data!$A$5,INDIRECT("A"&amp;ROW()+1&amp;":$D$100"),4,FALSE),IFERROR(VLOOKUP(F7&amp;"_"&amp;T7&amp;"_"&amp;data!$A$6,INDIRECT("A"&amp;ROW()+1&amp;":$D$100"),4,FALSE),IFERROR(VLOOKUP(F7&amp;"_"&amp;T7&amp;"_"&amp;data!$A$7,INDIRECT("A"&amp;ROW()+1&amp;":$D$100"),4,FALSE),VLOOKUP(F7&amp;"_"&amp;T7&amp;"_"&amp;data!$A$8,INDIRECT("A"&amp;ROW()+1&amp;":$D$100"),4,FALSE)))))))-OFFSET(AE7,1,3),"")</f>
        <v/>
      </c>
      <c r="AF7" s="27" t="str">
        <f ca="1">IFERROR(IFERROR(VLOOKUP(M7&amp;"_"&amp;T7&amp;"_"&amp;data!$A$2,INDIRECT("B"&amp;ROW()+1&amp;":$D$100"),3,FALSE),IFERROR(VLOOKUP(M7&amp;"_"&amp;T7&amp;"_"&amp;data!$A$3,INDIRECT("B"&amp;ROW()+1&amp;":$D$100"),3,FALSE),IFERROR(VLOOKUP(M7&amp;"_"&amp;T7&amp;"_"&amp;data!$A$4,INDIRECT("B"&amp;ROW()+1&amp;":$D$100"),3,FALSE),IFERROR(VLOOKUP(M7&amp;"_"&amp;T7&amp;"_"&amp;data!$A$5,INDIRECT("B"&amp;ROW()+1&amp;":$D$100"),3,FALSE),IFERROR(VLOOKUP(M7&amp;"_"&amp;T7&amp;"_"&amp;data!$A$6,INDIRECT("B"&amp;ROW()+1&amp;":$D$100"),3,FALSE),IFERROR(VLOOKUP(M7&amp;"_"&amp;T7&amp;"_"&amp;data!$A$7,INDIRECT("B"&amp;ROW()+1&amp;":$D$100"),3,FALSE),VLOOKUP(M7&amp;"_"&amp;T7&amp;"_"&amp;data!$A$8,INDIRECT("B"&amp;ROW()+1&amp;":$D$100"),3,FALSE)))))))-OFFSET(AF7,1,2),"")</f>
        <v/>
      </c>
      <c r="AG7" s="13"/>
      <c r="AH7" s="7">
        <f t="shared" ca="1" si="7"/>
        <v>0.38541666666666669</v>
      </c>
      <c r="AI7" s="9">
        <v>0</v>
      </c>
      <c r="AJ7" s="1">
        <f t="shared" si="8"/>
        <v>0</v>
      </c>
      <c r="AK7" s="1" cm="1">
        <f t="array" ref="AK7">IFERROR(LEN(_xlfn.TEXTJOIN("",TRUE,_xlfn.UNIQUE(_xlfn.MAKEARRAY(LEN(SUBSTITUTE(SUBSTITUTE(SUBSTITUTE(J7,"・",""),"　","")," ","")&amp;SUBSTITUTE(SUBSTITUTE(SUBSTITUTE(Q7,"・",""),"　","")," ","")),1,_xlfn.LAMBDA(_xlpm.row,_xlpm.col,MID(SUBSTITUTE(SUBSTITUTE(SUBSTITUTE(J7,"・",""),"　","")," ","")&amp;SUBSTITUTE(SUBSTITUTE(SUBSTITUTE(Q7,"・",""),"　","")," ",""),_xlpm.row,1)))))),0)</f>
        <v>0</v>
      </c>
      <c r="AL7" s="9"/>
      <c r="AM7" s="10"/>
    </row>
    <row r="8" spans="1:40" ht="22.5" customHeight="1" x14ac:dyDescent="0.15">
      <c r="A8" s="79" t="str">
        <f t="shared" si="0"/>
        <v/>
      </c>
      <c r="B8" s="93" t="str">
        <f t="shared" si="9"/>
        <v/>
      </c>
      <c r="C8" s="95"/>
      <c r="D8" s="77">
        <f ca="1">AH8</f>
        <v>0.38541666666666669</v>
      </c>
      <c r="E8" s="6">
        <f>MAX($E$5:E7)+1+IF(MAX($E$5:E7)=0,100,0)</f>
        <v>101</v>
      </c>
      <c r="F8" s="3"/>
      <c r="G8" s="1"/>
      <c r="H8" s="1"/>
      <c r="I8" s="1"/>
      <c r="J8" s="1"/>
      <c r="K8" s="4"/>
      <c r="L8" s="6">
        <f t="shared" ref="L8:L24" si="10">E8+100</f>
        <v>201</v>
      </c>
      <c r="M8" s="3"/>
      <c r="N8" s="1"/>
      <c r="O8" s="1"/>
      <c r="P8" s="1"/>
      <c r="Q8" s="1"/>
      <c r="R8" s="4"/>
      <c r="S8" s="11"/>
      <c r="T8" s="12"/>
      <c r="U8" s="25"/>
      <c r="V8" s="12" t="str">
        <f t="shared" si="1"/>
        <v/>
      </c>
      <c r="W8" s="12" t="str">
        <f t="shared" si="2"/>
        <v/>
      </c>
      <c r="X8" s="25"/>
      <c r="Y8" s="23" t="str">
        <f t="shared" si="3"/>
        <v/>
      </c>
      <c r="Z8" s="23" t="str">
        <f t="shared" si="4"/>
        <v/>
      </c>
      <c r="AA8" s="25"/>
      <c r="AB8" s="23" t="str">
        <f t="shared" si="5"/>
        <v/>
      </c>
      <c r="AC8" s="23" t="str">
        <f t="shared" si="6"/>
        <v/>
      </c>
      <c r="AD8" s="23"/>
      <c r="AE8" s="27" t="str">
        <f ca="1">IFERROR(IFERROR(VLOOKUP(F8&amp;"_"&amp;T8&amp;"_"&amp;data!$A$2,INDIRECT("A"&amp;ROW()+1&amp;":$D$100"),4,FALSE),IFERROR(VLOOKUP(F8&amp;"_"&amp;T8&amp;"_"&amp;data!$A$3,INDIRECT("A"&amp;ROW()+1&amp;":$D$100"),4,FALSE),IFERROR(VLOOKUP(F8&amp;"_"&amp;T8&amp;"_"&amp;data!$A$4,INDIRECT("A"&amp;ROW()+1&amp;":$D$100"),4,FALSE),IFERROR(VLOOKUP(F8&amp;"_"&amp;T8&amp;"_"&amp;data!$A$5,INDIRECT("A"&amp;ROW()+1&amp;":$D$100"),4,FALSE),IFERROR(VLOOKUP(F8&amp;"_"&amp;T8&amp;"_"&amp;data!$A$6,INDIRECT("A"&amp;ROW()+1&amp;":$D$100"),4,FALSE),IFERROR(VLOOKUP(F8&amp;"_"&amp;T8&amp;"_"&amp;data!$A$7,INDIRECT("A"&amp;ROW()+1&amp;":$D$100"),4,FALSE),VLOOKUP(F8&amp;"_"&amp;T8&amp;"_"&amp;data!$A$8,INDIRECT("A"&amp;ROW()+1&amp;":$D$100"),4,FALSE)))))))-OFFSET(AE8,1,3),"")</f>
        <v/>
      </c>
      <c r="AF8" s="27" t="str">
        <f ca="1">IFERROR(IFERROR(VLOOKUP(M8&amp;"_"&amp;T8&amp;"_"&amp;data!$A$2,INDIRECT("B"&amp;ROW()+1&amp;":$D$100"),3,FALSE),IFERROR(VLOOKUP(M8&amp;"_"&amp;T8&amp;"_"&amp;data!$A$3,INDIRECT("B"&amp;ROW()+1&amp;":$D$100"),3,FALSE),IFERROR(VLOOKUP(M8&amp;"_"&amp;T8&amp;"_"&amp;data!$A$4,INDIRECT("B"&amp;ROW()+1&amp;":$D$100"),3,FALSE),IFERROR(VLOOKUP(M8&amp;"_"&amp;T8&amp;"_"&amp;data!$A$5,INDIRECT("B"&amp;ROW()+1&amp;":$D$100"),3,FALSE),IFERROR(VLOOKUP(M8&amp;"_"&amp;T8&amp;"_"&amp;data!$A$6,INDIRECT("B"&amp;ROW()+1&amp;":$D$100"),3,FALSE),IFERROR(VLOOKUP(M8&amp;"_"&amp;T8&amp;"_"&amp;data!$A$7,INDIRECT("B"&amp;ROW()+1&amp;":$D$100"),3,FALSE),VLOOKUP(M8&amp;"_"&amp;T8&amp;"_"&amp;data!$A$8,INDIRECT("B"&amp;ROW()+1&amp;":$D$100"),3,FALSE)))))))-OFFSET(AF8,1,2),"")</f>
        <v/>
      </c>
      <c r="AG8" s="13"/>
      <c r="AH8" s="7">
        <f t="shared" ca="1" si="7"/>
        <v>0.38541666666666669</v>
      </c>
      <c r="AI8" s="1">
        <f>INT((AJ8*AK8*AL8)/60+0.99+AM8)</f>
        <v>0</v>
      </c>
      <c r="AJ8" s="1">
        <f t="shared" ref="AJ8:AJ13" si="11">MAX(H8,O8)</f>
        <v>0</v>
      </c>
      <c r="AK8" s="1" cm="1">
        <f t="array" ref="AK8">IFERROR(LEN(_xlfn.TEXTJOIN("",TRUE,_xlfn.UNIQUE(_xlfn.MAKEARRAY(LEN(SUBSTITUTE(SUBSTITUTE(SUBSTITUTE(J8,"・",""),"　","")," ","")&amp;SUBSTITUTE(SUBSTITUTE(SUBSTITUTE(Q8,"・",""),"　","")," ","")),1,_xlfn.LAMBDA(_xlpm.row,_xlpm.col,MID(SUBSTITUTE(SUBSTITUTE(SUBSTITUTE(J8,"・",""),"　","")," ","")&amp;SUBSTITUTE(SUBSTITUTE(SUBSTITUTE(Q8,"・",""),"　","")," ",""),_xlpm.row,1)))))),0)</f>
        <v>0</v>
      </c>
      <c r="AL8" s="9">
        <f>75+35</f>
        <v>110</v>
      </c>
      <c r="AM8" s="10">
        <v>0</v>
      </c>
    </row>
    <row r="9" spans="1:40" ht="23.1" customHeight="1" x14ac:dyDescent="0.15">
      <c r="A9" s="79" t="str">
        <f t="shared" si="0"/>
        <v/>
      </c>
      <c r="B9" s="93" t="str">
        <f t="shared" si="9"/>
        <v/>
      </c>
      <c r="C9" s="95"/>
      <c r="D9" s="77">
        <f t="shared" ref="D9:D53" ca="1" si="12">AH9</f>
        <v>0.38541666666666669</v>
      </c>
      <c r="E9" s="6">
        <f>MAX($E$5:E8)+1+IF(MAX($E$5:E8)=0,100,0)</f>
        <v>102</v>
      </c>
      <c r="F9" s="3"/>
      <c r="G9" s="1"/>
      <c r="H9" s="1"/>
      <c r="I9" s="1"/>
      <c r="J9" s="1"/>
      <c r="K9" s="4"/>
      <c r="L9" s="6">
        <f t="shared" si="10"/>
        <v>202</v>
      </c>
      <c r="M9" s="3"/>
      <c r="N9" s="1"/>
      <c r="O9" s="1"/>
      <c r="P9" s="1"/>
      <c r="Q9" s="1"/>
      <c r="R9" s="4"/>
      <c r="S9" s="11"/>
      <c r="T9" s="12"/>
      <c r="U9" s="25"/>
      <c r="V9" s="12" t="str">
        <f t="shared" si="1"/>
        <v/>
      </c>
      <c r="W9" s="12" t="str">
        <f t="shared" si="2"/>
        <v/>
      </c>
      <c r="X9" s="25"/>
      <c r="Y9" s="23" t="str">
        <f t="shared" si="3"/>
        <v/>
      </c>
      <c r="Z9" s="23" t="str">
        <f t="shared" si="4"/>
        <v/>
      </c>
      <c r="AA9" s="25"/>
      <c r="AB9" s="23" t="str">
        <f t="shared" si="5"/>
        <v/>
      </c>
      <c r="AC9" s="23" t="str">
        <f t="shared" si="6"/>
        <v/>
      </c>
      <c r="AD9" s="23"/>
      <c r="AE9" s="27" t="str">
        <f ca="1">IFERROR(IFERROR(VLOOKUP(F9&amp;"_"&amp;T9&amp;"_"&amp;data!$A$2,INDIRECT("A"&amp;ROW()+1&amp;":$D$100"),4,FALSE),IFERROR(VLOOKUP(F9&amp;"_"&amp;T9&amp;"_"&amp;data!$A$3,INDIRECT("A"&amp;ROW()+1&amp;":$D$100"),4,FALSE),IFERROR(VLOOKUP(F9&amp;"_"&amp;T9&amp;"_"&amp;data!$A$4,INDIRECT("A"&amp;ROW()+1&amp;":$D$100"),4,FALSE),IFERROR(VLOOKUP(F9&amp;"_"&amp;T9&amp;"_"&amp;data!$A$5,INDIRECT("A"&amp;ROW()+1&amp;":$D$100"),4,FALSE),IFERROR(VLOOKUP(F9&amp;"_"&amp;T9&amp;"_"&amp;data!$A$6,INDIRECT("A"&amp;ROW()+1&amp;":$D$100"),4,FALSE),IFERROR(VLOOKUP(F9&amp;"_"&amp;T9&amp;"_"&amp;data!$A$7,INDIRECT("A"&amp;ROW()+1&amp;":$D$100"),4,FALSE),VLOOKUP(F9&amp;"_"&amp;T9&amp;"_"&amp;data!$A$8,INDIRECT("A"&amp;ROW()+1&amp;":$D$100"),4,FALSE)))))))-OFFSET(AE9,1,3),"")</f>
        <v/>
      </c>
      <c r="AF9" s="27" t="str">
        <f ca="1">IFERROR(IFERROR(VLOOKUP(M9&amp;"_"&amp;T9&amp;"_"&amp;data!$A$2,INDIRECT("B"&amp;ROW()+1&amp;":$D$100"),3,FALSE),IFERROR(VLOOKUP(M9&amp;"_"&amp;T9&amp;"_"&amp;data!$A$3,INDIRECT("B"&amp;ROW()+1&amp;":$D$100"),3,FALSE),IFERROR(VLOOKUP(M9&amp;"_"&amp;T9&amp;"_"&amp;data!$A$4,INDIRECT("B"&amp;ROW()+1&amp;":$D$100"),3,FALSE),IFERROR(VLOOKUP(M9&amp;"_"&amp;T9&amp;"_"&amp;data!$A$5,INDIRECT("B"&amp;ROW()+1&amp;":$D$100"),3,FALSE),IFERROR(VLOOKUP(M9&amp;"_"&amp;T9&amp;"_"&amp;data!$A$6,INDIRECT("B"&amp;ROW()+1&amp;":$D$100"),3,FALSE),IFERROR(VLOOKUP(M9&amp;"_"&amp;T9&amp;"_"&amp;data!$A$7,INDIRECT("B"&amp;ROW()+1&amp;":$D$100"),3,FALSE),VLOOKUP(M9&amp;"_"&amp;T9&amp;"_"&amp;data!$A$8,INDIRECT("B"&amp;ROW()+1&amp;":$D$100"),3,FALSE)))))))-OFFSET(AF9,1,2),"")</f>
        <v/>
      </c>
      <c r="AG9" s="13"/>
      <c r="AH9" s="7">
        <f t="shared" ca="1" si="7"/>
        <v>0.38541666666666669</v>
      </c>
      <c r="AI9" s="1">
        <f t="shared" ref="AI9:AI13" si="13">INT((AJ9*AK9*AL9)/60+0.99+AM9)</f>
        <v>0</v>
      </c>
      <c r="AJ9" s="1">
        <f t="shared" si="11"/>
        <v>0</v>
      </c>
      <c r="AK9" s="1" cm="1">
        <f t="array" ref="AK9">IFERROR(LEN(_xlfn.TEXTJOIN("",TRUE,_xlfn.UNIQUE(_xlfn.MAKEARRAY(LEN(SUBSTITUTE(SUBSTITUTE(SUBSTITUTE(J9,"・",""),"　","")," ","")&amp;SUBSTITUTE(SUBSTITUTE(SUBSTITUTE(Q9,"・",""),"　","")," ","")),1,_xlfn.LAMBDA(_xlpm.row,_xlpm.col,MID(SUBSTITUTE(SUBSTITUTE(SUBSTITUTE(J9,"・",""),"　","")," ","")&amp;SUBSTITUTE(SUBSTITUTE(SUBSTITUTE(Q9,"・",""),"　","")," ",""),_xlpm.row,1)))))),0)</f>
        <v>0</v>
      </c>
      <c r="AL9" s="9">
        <f t="shared" ref="AL9:AL19" si="14">75+35</f>
        <v>110</v>
      </c>
      <c r="AM9" s="10">
        <v>0</v>
      </c>
    </row>
    <row r="10" spans="1:40" ht="23.1" customHeight="1" x14ac:dyDescent="0.15">
      <c r="A10" s="79" t="str">
        <f t="shared" si="0"/>
        <v/>
      </c>
      <c r="B10" s="93" t="str">
        <f t="shared" si="9"/>
        <v/>
      </c>
      <c r="C10" s="95"/>
      <c r="D10" s="77">
        <f t="shared" ca="1" si="12"/>
        <v>0.38541666666666669</v>
      </c>
      <c r="E10" s="6">
        <f>MAX($E$5:E9)+1+IF(MAX($E$5:E9)=0,100,0)</f>
        <v>103</v>
      </c>
      <c r="F10" s="3"/>
      <c r="G10" s="1"/>
      <c r="H10" s="1"/>
      <c r="I10" s="1"/>
      <c r="J10" s="1"/>
      <c r="K10" s="4"/>
      <c r="L10" s="6">
        <f t="shared" si="10"/>
        <v>203</v>
      </c>
      <c r="M10" s="3"/>
      <c r="N10" s="1"/>
      <c r="O10" s="1"/>
      <c r="P10" s="1"/>
      <c r="Q10" s="1"/>
      <c r="R10" s="4"/>
      <c r="S10" s="11"/>
      <c r="T10" s="12"/>
      <c r="U10" s="25"/>
      <c r="V10" s="12" t="str">
        <f t="shared" si="1"/>
        <v/>
      </c>
      <c r="W10" s="12" t="str">
        <f t="shared" si="2"/>
        <v/>
      </c>
      <c r="X10" s="25"/>
      <c r="Y10" s="23" t="str">
        <f t="shared" si="3"/>
        <v/>
      </c>
      <c r="Z10" s="23" t="str">
        <f t="shared" si="4"/>
        <v/>
      </c>
      <c r="AA10" s="25"/>
      <c r="AB10" s="23" t="str">
        <f t="shared" si="5"/>
        <v/>
      </c>
      <c r="AC10" s="23" t="str">
        <f t="shared" si="6"/>
        <v/>
      </c>
      <c r="AD10" s="23"/>
      <c r="AE10" s="27" t="str">
        <f ca="1">IFERROR(IFERROR(VLOOKUP(F10&amp;"_"&amp;T10&amp;"_"&amp;data!$A$2,INDIRECT("A"&amp;ROW()+1&amp;":$D$100"),4,FALSE),IFERROR(VLOOKUP(F10&amp;"_"&amp;T10&amp;"_"&amp;data!$A$3,INDIRECT("A"&amp;ROW()+1&amp;":$D$100"),4,FALSE),IFERROR(VLOOKUP(F10&amp;"_"&amp;T10&amp;"_"&amp;data!$A$4,INDIRECT("A"&amp;ROW()+1&amp;":$D$100"),4,FALSE),IFERROR(VLOOKUP(F10&amp;"_"&amp;T10&amp;"_"&amp;data!$A$5,INDIRECT("A"&amp;ROW()+1&amp;":$D$100"),4,FALSE),IFERROR(VLOOKUP(F10&amp;"_"&amp;T10&amp;"_"&amp;data!$A$6,INDIRECT("A"&amp;ROW()+1&amp;":$D$100"),4,FALSE),IFERROR(VLOOKUP(F10&amp;"_"&amp;T10&amp;"_"&amp;data!$A$7,INDIRECT("A"&amp;ROW()+1&amp;":$D$100"),4,FALSE),VLOOKUP(F10&amp;"_"&amp;T10&amp;"_"&amp;data!$A$8,INDIRECT("A"&amp;ROW()+1&amp;":$D$100"),4,FALSE)))))))-OFFSET(AE10,1,3),"")</f>
        <v/>
      </c>
      <c r="AF10" s="27" t="str">
        <f ca="1">IFERROR(IFERROR(VLOOKUP(M10&amp;"_"&amp;T10&amp;"_"&amp;data!$A$2,INDIRECT("B"&amp;ROW()+1&amp;":$D$100"),3,FALSE),IFERROR(VLOOKUP(M10&amp;"_"&amp;T10&amp;"_"&amp;data!$A$3,INDIRECT("B"&amp;ROW()+1&amp;":$D$100"),3,FALSE),IFERROR(VLOOKUP(M10&amp;"_"&amp;T10&amp;"_"&amp;data!$A$4,INDIRECT("B"&amp;ROW()+1&amp;":$D$100"),3,FALSE),IFERROR(VLOOKUP(M10&amp;"_"&amp;T10&amp;"_"&amp;data!$A$5,INDIRECT("B"&amp;ROW()+1&amp;":$D$100"),3,FALSE),IFERROR(VLOOKUP(M10&amp;"_"&amp;T10&amp;"_"&amp;data!$A$6,INDIRECT("B"&amp;ROW()+1&amp;":$D$100"),3,FALSE),IFERROR(VLOOKUP(M10&amp;"_"&amp;T10&amp;"_"&amp;data!$A$7,INDIRECT("B"&amp;ROW()+1&amp;":$D$100"),3,FALSE),VLOOKUP(M10&amp;"_"&amp;T10&amp;"_"&amp;data!$A$8,INDIRECT("B"&amp;ROW()+1&amp;":$D$100"),3,FALSE)))))))-OFFSET(AF10,1,2),"")</f>
        <v/>
      </c>
      <c r="AG10" s="13"/>
      <c r="AH10" s="7">
        <f t="shared" ca="1" si="7"/>
        <v>0.38541666666666669</v>
      </c>
      <c r="AI10" s="1">
        <f t="shared" si="13"/>
        <v>0</v>
      </c>
      <c r="AJ10" s="1">
        <f t="shared" si="11"/>
        <v>0</v>
      </c>
      <c r="AK10" s="1" cm="1">
        <f t="array" ref="AK10">IFERROR(LEN(_xlfn.TEXTJOIN("",TRUE,_xlfn.UNIQUE(_xlfn.MAKEARRAY(LEN(SUBSTITUTE(SUBSTITUTE(SUBSTITUTE(J10,"・",""),"　","")," ","")&amp;SUBSTITUTE(SUBSTITUTE(SUBSTITUTE(Q10,"・",""),"　","")," ","")),1,_xlfn.LAMBDA(_xlpm.row,_xlpm.col,MID(SUBSTITUTE(SUBSTITUTE(SUBSTITUTE(J10,"・",""),"　","")," ","")&amp;SUBSTITUTE(SUBSTITUTE(SUBSTITUTE(Q10,"・",""),"　","")," ",""),_xlpm.row,1)))))),0)</f>
        <v>0</v>
      </c>
      <c r="AL10" s="9">
        <f t="shared" si="14"/>
        <v>110</v>
      </c>
      <c r="AM10" s="10">
        <v>0</v>
      </c>
    </row>
    <row r="11" spans="1:40" ht="23.1" customHeight="1" x14ac:dyDescent="0.15">
      <c r="A11" s="79" t="str">
        <f t="shared" si="0"/>
        <v/>
      </c>
      <c r="B11" s="93" t="str">
        <f t="shared" si="9"/>
        <v/>
      </c>
      <c r="C11" s="95"/>
      <c r="D11" s="77">
        <f t="shared" ca="1" si="12"/>
        <v>0.38541666666666669</v>
      </c>
      <c r="E11" s="6">
        <f>MAX($E$5:E10)+1+IF(MAX($E$5:E10)=0,100,0)</f>
        <v>104</v>
      </c>
      <c r="F11" s="3"/>
      <c r="G11" s="1"/>
      <c r="H11" s="1"/>
      <c r="I11" s="1"/>
      <c r="J11" s="1"/>
      <c r="K11" s="4"/>
      <c r="L11" s="6">
        <f t="shared" si="10"/>
        <v>204</v>
      </c>
      <c r="M11" s="3"/>
      <c r="N11" s="1"/>
      <c r="O11" s="1"/>
      <c r="P11" s="1"/>
      <c r="Q11" s="1"/>
      <c r="R11" s="4"/>
      <c r="S11" s="11"/>
      <c r="T11" s="12"/>
      <c r="U11" s="25"/>
      <c r="V11" s="12" t="str">
        <f t="shared" si="1"/>
        <v/>
      </c>
      <c r="W11" s="12" t="str">
        <f t="shared" si="2"/>
        <v/>
      </c>
      <c r="X11" s="25"/>
      <c r="Y11" s="23" t="str">
        <f t="shared" si="3"/>
        <v/>
      </c>
      <c r="Z11" s="23" t="str">
        <f t="shared" si="4"/>
        <v/>
      </c>
      <c r="AA11" s="25"/>
      <c r="AB11" s="23" t="str">
        <f t="shared" si="5"/>
        <v/>
      </c>
      <c r="AC11" s="23" t="str">
        <f t="shared" si="6"/>
        <v/>
      </c>
      <c r="AD11" s="23"/>
      <c r="AE11" s="27" t="str">
        <f ca="1">IFERROR(IFERROR(VLOOKUP(F11&amp;"_"&amp;T11&amp;"_"&amp;data!$A$2,INDIRECT("A"&amp;ROW()+1&amp;":$D$100"),4,FALSE),IFERROR(VLOOKUP(F11&amp;"_"&amp;T11&amp;"_"&amp;data!$A$3,INDIRECT("A"&amp;ROW()+1&amp;":$D$100"),4,FALSE),IFERROR(VLOOKUP(F11&amp;"_"&amp;T11&amp;"_"&amp;data!$A$4,INDIRECT("A"&amp;ROW()+1&amp;":$D$100"),4,FALSE),IFERROR(VLOOKUP(F11&amp;"_"&amp;T11&amp;"_"&amp;data!$A$5,INDIRECT("A"&amp;ROW()+1&amp;":$D$100"),4,FALSE),IFERROR(VLOOKUP(F11&amp;"_"&amp;T11&amp;"_"&amp;data!$A$6,INDIRECT("A"&amp;ROW()+1&amp;":$D$100"),4,FALSE),IFERROR(VLOOKUP(F11&amp;"_"&amp;T11&amp;"_"&amp;data!$A$7,INDIRECT("A"&amp;ROW()+1&amp;":$D$100"),4,FALSE),VLOOKUP(F11&amp;"_"&amp;T11&amp;"_"&amp;data!$A$8,INDIRECT("A"&amp;ROW()+1&amp;":$D$100"),4,FALSE)))))))-OFFSET(AE11,1,3),"")</f>
        <v/>
      </c>
      <c r="AF11" s="27" t="str">
        <f ca="1">IFERROR(IFERROR(VLOOKUP(M11&amp;"_"&amp;T11&amp;"_"&amp;data!$A$2,INDIRECT("B"&amp;ROW()+1&amp;":$D$100"),3,FALSE),IFERROR(VLOOKUP(M11&amp;"_"&amp;T11&amp;"_"&amp;data!$A$3,INDIRECT("B"&amp;ROW()+1&amp;":$D$100"),3,FALSE),IFERROR(VLOOKUP(M11&amp;"_"&amp;T11&amp;"_"&amp;data!$A$4,INDIRECT("B"&amp;ROW()+1&amp;":$D$100"),3,FALSE),IFERROR(VLOOKUP(M11&amp;"_"&amp;T11&amp;"_"&amp;data!$A$5,INDIRECT("B"&amp;ROW()+1&amp;":$D$100"),3,FALSE),IFERROR(VLOOKUP(M11&amp;"_"&amp;T11&amp;"_"&amp;data!$A$6,INDIRECT("B"&amp;ROW()+1&amp;":$D$100"),3,FALSE),IFERROR(VLOOKUP(M11&amp;"_"&amp;T11&amp;"_"&amp;data!$A$7,INDIRECT("B"&amp;ROW()+1&amp;":$D$100"),3,FALSE),VLOOKUP(M11&amp;"_"&amp;T11&amp;"_"&amp;data!$A$8,INDIRECT("B"&amp;ROW()+1&amp;":$D$100"),3,FALSE)))))))-OFFSET(AF11,1,2),"")</f>
        <v/>
      </c>
      <c r="AG11" s="13"/>
      <c r="AH11" s="7">
        <f t="shared" ca="1" si="7"/>
        <v>0.38541666666666669</v>
      </c>
      <c r="AI11" s="1">
        <f t="shared" si="13"/>
        <v>0</v>
      </c>
      <c r="AJ11" s="1">
        <f t="shared" si="11"/>
        <v>0</v>
      </c>
      <c r="AK11" s="1" cm="1">
        <f t="array" ref="AK11">IFERROR(LEN(_xlfn.TEXTJOIN("",TRUE,_xlfn.UNIQUE(_xlfn.MAKEARRAY(LEN(SUBSTITUTE(SUBSTITUTE(SUBSTITUTE(J11,"・",""),"　","")," ","")&amp;SUBSTITUTE(SUBSTITUTE(SUBSTITUTE(Q11,"・",""),"　","")," ","")),1,_xlfn.LAMBDA(_xlpm.row,_xlpm.col,MID(SUBSTITUTE(SUBSTITUTE(SUBSTITUTE(J11,"・",""),"　","")," ","")&amp;SUBSTITUTE(SUBSTITUTE(SUBSTITUTE(Q11,"・",""),"　","")," ",""),_xlpm.row,1)))))),0)</f>
        <v>0</v>
      </c>
      <c r="AL11" s="9">
        <f t="shared" si="14"/>
        <v>110</v>
      </c>
      <c r="AM11" s="10">
        <v>0</v>
      </c>
    </row>
    <row r="12" spans="1:40" ht="23.1" customHeight="1" x14ac:dyDescent="0.15">
      <c r="A12" s="79" t="str">
        <f t="shared" si="0"/>
        <v/>
      </c>
      <c r="B12" s="93" t="str">
        <f t="shared" si="9"/>
        <v/>
      </c>
      <c r="C12" s="95"/>
      <c r="D12" s="77">
        <f t="shared" ca="1" si="12"/>
        <v>0.38541666666666669</v>
      </c>
      <c r="E12" s="6">
        <f>MAX($E$5:E11)+1+IF(MAX($E$5:E11)=0,100,0)</f>
        <v>105</v>
      </c>
      <c r="F12" s="3"/>
      <c r="G12" s="1"/>
      <c r="H12" s="1"/>
      <c r="I12" s="1"/>
      <c r="J12" s="1"/>
      <c r="K12" s="4"/>
      <c r="L12" s="6">
        <f t="shared" si="10"/>
        <v>205</v>
      </c>
      <c r="M12" s="3"/>
      <c r="N12" s="1"/>
      <c r="O12" s="1"/>
      <c r="P12" s="1"/>
      <c r="Q12" s="1"/>
      <c r="R12" s="4"/>
      <c r="S12" s="11"/>
      <c r="T12" s="12"/>
      <c r="U12" s="25"/>
      <c r="V12" s="12" t="str">
        <f t="shared" si="1"/>
        <v/>
      </c>
      <c r="W12" s="12" t="str">
        <f t="shared" si="2"/>
        <v/>
      </c>
      <c r="X12" s="25"/>
      <c r="Y12" s="23" t="str">
        <f t="shared" si="3"/>
        <v/>
      </c>
      <c r="Z12" s="23" t="str">
        <f t="shared" si="4"/>
        <v/>
      </c>
      <c r="AA12" s="25"/>
      <c r="AB12" s="23" t="str">
        <f t="shared" si="5"/>
        <v/>
      </c>
      <c r="AC12" s="23" t="str">
        <f t="shared" si="6"/>
        <v/>
      </c>
      <c r="AD12" s="23"/>
      <c r="AE12" s="27" t="str">
        <f ca="1">IFERROR(IFERROR(VLOOKUP(F12&amp;"_"&amp;T12&amp;"_"&amp;data!$A$2,INDIRECT("A"&amp;ROW()+1&amp;":$D$100"),4,FALSE),IFERROR(VLOOKUP(F12&amp;"_"&amp;T12&amp;"_"&amp;data!$A$3,INDIRECT("A"&amp;ROW()+1&amp;":$D$100"),4,FALSE),IFERROR(VLOOKUP(F12&amp;"_"&amp;T12&amp;"_"&amp;data!$A$4,INDIRECT("A"&amp;ROW()+1&amp;":$D$100"),4,FALSE),IFERROR(VLOOKUP(F12&amp;"_"&amp;T12&amp;"_"&amp;data!$A$5,INDIRECT("A"&amp;ROW()+1&amp;":$D$100"),4,FALSE),IFERROR(VLOOKUP(F12&amp;"_"&amp;T12&amp;"_"&amp;data!$A$6,INDIRECT("A"&amp;ROW()+1&amp;":$D$100"),4,FALSE),IFERROR(VLOOKUP(F12&amp;"_"&amp;T12&amp;"_"&amp;data!$A$7,INDIRECT("A"&amp;ROW()+1&amp;":$D$100"),4,FALSE),VLOOKUP(F12&amp;"_"&amp;T12&amp;"_"&amp;data!$A$8,INDIRECT("A"&amp;ROW()+1&amp;":$D$100"),4,FALSE)))))))-OFFSET(AE12,1,3),"")</f>
        <v/>
      </c>
      <c r="AF12" s="27" t="str">
        <f ca="1">IFERROR(IFERROR(VLOOKUP(M12&amp;"_"&amp;T12&amp;"_"&amp;data!$A$2,INDIRECT("B"&amp;ROW()+1&amp;":$D$100"),3,FALSE),IFERROR(VLOOKUP(M12&amp;"_"&amp;T12&amp;"_"&amp;data!$A$3,INDIRECT("B"&amp;ROW()+1&amp;":$D$100"),3,FALSE),IFERROR(VLOOKUP(M12&amp;"_"&amp;T12&amp;"_"&amp;data!$A$4,INDIRECT("B"&amp;ROW()+1&amp;":$D$100"),3,FALSE),IFERROR(VLOOKUP(M12&amp;"_"&amp;T12&amp;"_"&amp;data!$A$5,INDIRECT("B"&amp;ROW()+1&amp;":$D$100"),3,FALSE),IFERROR(VLOOKUP(M12&amp;"_"&amp;T12&amp;"_"&amp;data!$A$6,INDIRECT("B"&amp;ROW()+1&amp;":$D$100"),3,FALSE),IFERROR(VLOOKUP(M12&amp;"_"&amp;T12&amp;"_"&amp;data!$A$7,INDIRECT("B"&amp;ROW()+1&amp;":$D$100"),3,FALSE),VLOOKUP(M12&amp;"_"&amp;T12&amp;"_"&amp;data!$A$8,INDIRECT("B"&amp;ROW()+1&amp;":$D$100"),3,FALSE)))))))-OFFSET(AF12,1,2),"")</f>
        <v/>
      </c>
      <c r="AG12" s="13"/>
      <c r="AH12" s="7">
        <f t="shared" ca="1" si="7"/>
        <v>0.38541666666666669</v>
      </c>
      <c r="AI12" s="1">
        <f t="shared" si="13"/>
        <v>0</v>
      </c>
      <c r="AJ12" s="1">
        <f t="shared" si="11"/>
        <v>0</v>
      </c>
      <c r="AK12" s="1" cm="1">
        <f t="array" ref="AK12">IFERROR(LEN(_xlfn.TEXTJOIN("",TRUE,_xlfn.UNIQUE(_xlfn.MAKEARRAY(LEN(SUBSTITUTE(SUBSTITUTE(SUBSTITUTE(J12,"・",""),"　","")," ","")&amp;SUBSTITUTE(SUBSTITUTE(SUBSTITUTE(Q12,"・",""),"　","")," ","")),1,_xlfn.LAMBDA(_xlpm.row,_xlpm.col,MID(SUBSTITUTE(SUBSTITUTE(SUBSTITUTE(J12,"・",""),"　","")," ","")&amp;SUBSTITUTE(SUBSTITUTE(SUBSTITUTE(Q12,"・",""),"　","")," ",""),_xlpm.row,1)))))),0)</f>
        <v>0</v>
      </c>
      <c r="AL12" s="9">
        <f t="shared" si="14"/>
        <v>110</v>
      </c>
      <c r="AM12" s="10">
        <v>0</v>
      </c>
    </row>
    <row r="13" spans="1:40" ht="23.1" customHeight="1" x14ac:dyDescent="0.15">
      <c r="A13" s="79" t="str">
        <f t="shared" si="0"/>
        <v/>
      </c>
      <c r="B13" s="93" t="str">
        <f t="shared" si="9"/>
        <v/>
      </c>
      <c r="C13" s="95"/>
      <c r="D13" s="77">
        <f t="shared" ca="1" si="12"/>
        <v>0.38541666666666669</v>
      </c>
      <c r="E13" s="6">
        <f>MAX($E$5:E12)+1+IF(MAX($E$5:E12)=0,100,0)</f>
        <v>106</v>
      </c>
      <c r="F13" s="3"/>
      <c r="G13" s="1"/>
      <c r="H13" s="1"/>
      <c r="I13" s="1"/>
      <c r="J13" s="1"/>
      <c r="K13" s="4"/>
      <c r="L13" s="6">
        <f t="shared" si="10"/>
        <v>206</v>
      </c>
      <c r="M13" s="3"/>
      <c r="N13" s="1"/>
      <c r="O13" s="1"/>
      <c r="P13" s="1"/>
      <c r="Q13" s="1"/>
      <c r="R13" s="4"/>
      <c r="S13" s="11"/>
      <c r="T13" s="12"/>
      <c r="U13" s="25"/>
      <c r="V13" s="12" t="str">
        <f t="shared" si="1"/>
        <v/>
      </c>
      <c r="W13" s="12" t="str">
        <f t="shared" si="2"/>
        <v/>
      </c>
      <c r="X13" s="25"/>
      <c r="Y13" s="23" t="str">
        <f t="shared" si="3"/>
        <v/>
      </c>
      <c r="Z13" s="23" t="str">
        <f t="shared" si="4"/>
        <v/>
      </c>
      <c r="AA13" s="25"/>
      <c r="AB13" s="23" t="str">
        <f t="shared" si="5"/>
        <v/>
      </c>
      <c r="AC13" s="23" t="str">
        <f t="shared" si="6"/>
        <v/>
      </c>
      <c r="AD13" s="23"/>
      <c r="AE13" s="27" t="str">
        <f ca="1">IFERROR(IFERROR(VLOOKUP(F13&amp;"_"&amp;T13&amp;"_"&amp;data!$A$2,INDIRECT("A"&amp;ROW()+1&amp;":$D$100"),4,FALSE),IFERROR(VLOOKUP(F13&amp;"_"&amp;T13&amp;"_"&amp;data!$A$3,INDIRECT("A"&amp;ROW()+1&amp;":$D$100"),4,FALSE),IFERROR(VLOOKUP(F13&amp;"_"&amp;T13&amp;"_"&amp;data!$A$4,INDIRECT("A"&amp;ROW()+1&amp;":$D$100"),4,FALSE),IFERROR(VLOOKUP(F13&amp;"_"&amp;T13&amp;"_"&amp;data!$A$5,INDIRECT("A"&amp;ROW()+1&amp;":$D$100"),4,FALSE),IFERROR(VLOOKUP(F13&amp;"_"&amp;T13&amp;"_"&amp;data!$A$6,INDIRECT("A"&amp;ROW()+1&amp;":$D$100"),4,FALSE),IFERROR(VLOOKUP(F13&amp;"_"&amp;T13&amp;"_"&amp;data!$A$7,INDIRECT("A"&amp;ROW()+1&amp;":$D$100"),4,FALSE),VLOOKUP(F13&amp;"_"&amp;T13&amp;"_"&amp;data!$A$8,INDIRECT("A"&amp;ROW()+1&amp;":$D$100"),4,FALSE)))))))-OFFSET(AE13,1,3),"")</f>
        <v/>
      </c>
      <c r="AF13" s="27" t="str">
        <f ca="1">IFERROR(IFERROR(VLOOKUP(M13&amp;"_"&amp;T13&amp;"_"&amp;data!$A$2,INDIRECT("B"&amp;ROW()+1&amp;":$D$100"),3,FALSE),IFERROR(VLOOKUP(M13&amp;"_"&amp;T13&amp;"_"&amp;data!$A$3,INDIRECT("B"&amp;ROW()+1&amp;":$D$100"),3,FALSE),IFERROR(VLOOKUP(M13&amp;"_"&amp;T13&amp;"_"&amp;data!$A$4,INDIRECT("B"&amp;ROW()+1&amp;":$D$100"),3,FALSE),IFERROR(VLOOKUP(M13&amp;"_"&amp;T13&amp;"_"&amp;data!$A$5,INDIRECT("B"&amp;ROW()+1&amp;":$D$100"),3,FALSE),IFERROR(VLOOKUP(M13&amp;"_"&amp;T13&amp;"_"&amp;data!$A$6,INDIRECT("B"&amp;ROW()+1&amp;":$D$100"),3,FALSE),IFERROR(VLOOKUP(M13&amp;"_"&amp;T13&amp;"_"&amp;data!$A$7,INDIRECT("B"&amp;ROW()+1&amp;":$D$100"),3,FALSE),VLOOKUP(M13&amp;"_"&amp;T13&amp;"_"&amp;data!$A$8,INDIRECT("B"&amp;ROW()+1&amp;":$D$100"),3,FALSE)))))))-OFFSET(AF13,1,2),"")</f>
        <v/>
      </c>
      <c r="AG13" s="13"/>
      <c r="AH13" s="7">
        <f t="shared" ca="1" si="7"/>
        <v>0.38541666666666669</v>
      </c>
      <c r="AI13" s="1">
        <f t="shared" si="13"/>
        <v>0</v>
      </c>
      <c r="AJ13" s="1">
        <f t="shared" si="11"/>
        <v>0</v>
      </c>
      <c r="AK13" s="1" cm="1">
        <f t="array" ref="AK13">IFERROR(LEN(_xlfn.TEXTJOIN("",TRUE,_xlfn.UNIQUE(_xlfn.MAKEARRAY(LEN(SUBSTITUTE(SUBSTITUTE(SUBSTITUTE(J13,"・",""),"　","")," ","")&amp;SUBSTITUTE(SUBSTITUTE(SUBSTITUTE(Q13,"・",""),"　","")," ","")),1,_xlfn.LAMBDA(_xlpm.row,_xlpm.col,MID(SUBSTITUTE(SUBSTITUTE(SUBSTITUTE(J13,"・",""),"　","")," ","")&amp;SUBSTITUTE(SUBSTITUTE(SUBSTITUTE(Q13,"・",""),"　","")," ",""),_xlpm.row,1)))))),0)</f>
        <v>0</v>
      </c>
      <c r="AL13" s="9">
        <f t="shared" si="14"/>
        <v>110</v>
      </c>
      <c r="AM13" s="10">
        <v>0</v>
      </c>
    </row>
    <row r="14" spans="1:40" ht="20.100000000000001" customHeight="1" x14ac:dyDescent="0.15">
      <c r="A14" s="79" t="str">
        <f t="shared" si="0"/>
        <v/>
      </c>
      <c r="B14" s="93" t="str">
        <f t="shared" si="9"/>
        <v/>
      </c>
      <c r="C14" s="95"/>
      <c r="D14" s="77">
        <f t="shared" ca="1" si="12"/>
        <v>0.38541666666666669</v>
      </c>
      <c r="E14" s="132" t="s">
        <v>33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/>
      <c r="S14" s="11"/>
      <c r="T14" s="12"/>
      <c r="U14" s="25"/>
      <c r="V14" s="12" t="str">
        <f t="shared" si="1"/>
        <v/>
      </c>
      <c r="W14" s="12" t="str">
        <f t="shared" si="2"/>
        <v/>
      </c>
      <c r="X14" s="25"/>
      <c r="Y14" s="23" t="str">
        <f t="shared" si="3"/>
        <v/>
      </c>
      <c r="Z14" s="23" t="str">
        <f t="shared" si="4"/>
        <v/>
      </c>
      <c r="AA14" s="25"/>
      <c r="AB14" s="23" t="str">
        <f t="shared" si="5"/>
        <v/>
      </c>
      <c r="AC14" s="23" t="str">
        <f t="shared" si="6"/>
        <v/>
      </c>
      <c r="AD14" s="23"/>
      <c r="AE14" s="27" t="str">
        <f ca="1">IFERROR(IFERROR(VLOOKUP(F14&amp;"_"&amp;T14&amp;"_"&amp;data!$A$2,INDIRECT("A"&amp;ROW()+1&amp;":$D$100"),4,FALSE),IFERROR(VLOOKUP(F14&amp;"_"&amp;T14&amp;"_"&amp;data!$A$3,INDIRECT("A"&amp;ROW()+1&amp;":$D$100"),4,FALSE),IFERROR(VLOOKUP(F14&amp;"_"&amp;T14&amp;"_"&amp;data!$A$4,INDIRECT("A"&amp;ROW()+1&amp;":$D$100"),4,FALSE),IFERROR(VLOOKUP(F14&amp;"_"&amp;T14&amp;"_"&amp;data!$A$5,INDIRECT("A"&amp;ROW()+1&amp;":$D$100"),4,FALSE),IFERROR(VLOOKUP(F14&amp;"_"&amp;T14&amp;"_"&amp;data!$A$6,INDIRECT("A"&amp;ROW()+1&amp;":$D$100"),4,FALSE),IFERROR(VLOOKUP(F14&amp;"_"&amp;T14&amp;"_"&amp;data!$A$7,INDIRECT("A"&amp;ROW()+1&amp;":$D$100"),4,FALSE),VLOOKUP(F14&amp;"_"&amp;T14&amp;"_"&amp;data!$A$8,INDIRECT("A"&amp;ROW()+1&amp;":$D$100"),4,FALSE)))))))-OFFSET(AE14,1,3),"")</f>
        <v/>
      </c>
      <c r="AF14" s="27" t="str">
        <f ca="1">IFERROR(IFERROR(VLOOKUP(M14&amp;"_"&amp;T14&amp;"_"&amp;data!$A$2,INDIRECT("B"&amp;ROW()+1&amp;":$D$100"),3,FALSE),IFERROR(VLOOKUP(M14&amp;"_"&amp;T14&amp;"_"&amp;data!$A$3,INDIRECT("B"&amp;ROW()+1&amp;":$D$100"),3,FALSE),IFERROR(VLOOKUP(M14&amp;"_"&amp;T14&amp;"_"&amp;data!$A$4,INDIRECT("B"&amp;ROW()+1&amp;":$D$100"),3,FALSE),IFERROR(VLOOKUP(M14&amp;"_"&amp;T14&amp;"_"&amp;data!$A$5,INDIRECT("B"&amp;ROW()+1&amp;":$D$100"),3,FALSE),IFERROR(VLOOKUP(M14&amp;"_"&amp;T14&amp;"_"&amp;data!$A$6,INDIRECT("B"&amp;ROW()+1&amp;":$D$100"),3,FALSE),IFERROR(VLOOKUP(M14&amp;"_"&amp;T14&amp;"_"&amp;data!$A$7,INDIRECT("B"&amp;ROW()+1&amp;":$D$100"),3,FALSE),VLOOKUP(M14&amp;"_"&amp;T14&amp;"_"&amp;data!$A$8,INDIRECT("B"&amp;ROW()+1&amp;":$D$100"),3,FALSE)))))))-OFFSET(AF14,1,2),"")</f>
        <v/>
      </c>
      <c r="AG14" s="13"/>
      <c r="AH14" s="7">
        <f t="shared" ca="1" si="7"/>
        <v>0.38541666666666669</v>
      </c>
      <c r="AI14" s="43">
        <v>12</v>
      </c>
      <c r="AJ14" s="38">
        <f>AI8+AI9+AI10+AI11+AI12+AI13</f>
        <v>0</v>
      </c>
      <c r="AK14" s="39" t="s">
        <v>29</v>
      </c>
      <c r="AL14" s="9"/>
      <c r="AM14" s="10"/>
    </row>
    <row r="15" spans="1:40" ht="20.100000000000001" customHeight="1" x14ac:dyDescent="0.15">
      <c r="A15" s="79" t="str">
        <f t="shared" si="0"/>
        <v/>
      </c>
      <c r="B15" s="93" t="str">
        <f t="shared" si="9"/>
        <v/>
      </c>
      <c r="C15" s="95"/>
      <c r="D15" s="77">
        <f t="shared" ca="1" si="12"/>
        <v>0.39375000000000004</v>
      </c>
      <c r="E15" s="6">
        <f>MAX($E$5:E14)+1+IF(MAX($E$5:E14)=0,100,0)</f>
        <v>107</v>
      </c>
      <c r="F15" s="3"/>
      <c r="G15" s="1"/>
      <c r="H15" s="1"/>
      <c r="I15" s="1"/>
      <c r="J15" s="1"/>
      <c r="K15" s="4"/>
      <c r="L15" s="6">
        <f t="shared" si="10"/>
        <v>207</v>
      </c>
      <c r="M15" s="3"/>
      <c r="N15" s="1"/>
      <c r="O15" s="1"/>
      <c r="P15" s="1"/>
      <c r="Q15" s="1"/>
      <c r="R15" s="4"/>
      <c r="S15" s="11"/>
      <c r="T15" s="12"/>
      <c r="U15" s="25"/>
      <c r="V15" s="12" t="str">
        <f t="shared" si="1"/>
        <v/>
      </c>
      <c r="W15" s="12" t="str">
        <f t="shared" si="2"/>
        <v/>
      </c>
      <c r="X15" s="25"/>
      <c r="Y15" s="23" t="str">
        <f t="shared" si="3"/>
        <v/>
      </c>
      <c r="Z15" s="23" t="str">
        <f t="shared" si="4"/>
        <v/>
      </c>
      <c r="AA15" s="25"/>
      <c r="AB15" s="23" t="str">
        <f t="shared" si="5"/>
        <v/>
      </c>
      <c r="AC15" s="23" t="str">
        <f t="shared" si="6"/>
        <v/>
      </c>
      <c r="AD15" s="23"/>
      <c r="AE15" s="27" t="str">
        <f ca="1">IFERROR(IFERROR(VLOOKUP(F15&amp;"_"&amp;T15&amp;"_"&amp;data!$A$2,INDIRECT("A"&amp;ROW()+1&amp;":$D$100"),4,FALSE),IFERROR(VLOOKUP(F15&amp;"_"&amp;T15&amp;"_"&amp;data!$A$3,INDIRECT("A"&amp;ROW()+1&amp;":$D$100"),4,FALSE),IFERROR(VLOOKUP(F15&amp;"_"&amp;T15&amp;"_"&amp;data!$A$4,INDIRECT("A"&amp;ROW()+1&amp;":$D$100"),4,FALSE),IFERROR(VLOOKUP(F15&amp;"_"&amp;T15&amp;"_"&amp;data!$A$5,INDIRECT("A"&amp;ROW()+1&amp;":$D$100"),4,FALSE),IFERROR(VLOOKUP(F15&amp;"_"&amp;T15&amp;"_"&amp;data!$A$6,INDIRECT("A"&amp;ROW()+1&amp;":$D$100"),4,FALSE),IFERROR(VLOOKUP(F15&amp;"_"&amp;T15&amp;"_"&amp;data!$A$7,INDIRECT("A"&amp;ROW()+1&amp;":$D$100"),4,FALSE),VLOOKUP(F15&amp;"_"&amp;T15&amp;"_"&amp;data!$A$8,INDIRECT("A"&amp;ROW()+1&amp;":$D$100"),4,FALSE)))))))-OFFSET(AE15,1,3),"")</f>
        <v/>
      </c>
      <c r="AF15" s="27" t="str">
        <f ca="1">IFERROR(IFERROR(VLOOKUP(M15&amp;"_"&amp;T15&amp;"_"&amp;data!$A$2,INDIRECT("B"&amp;ROW()+1&amp;":$D$100"),3,FALSE),IFERROR(VLOOKUP(M15&amp;"_"&amp;T15&amp;"_"&amp;data!$A$3,INDIRECT("B"&amp;ROW()+1&amp;":$D$100"),3,FALSE),IFERROR(VLOOKUP(M15&amp;"_"&amp;T15&amp;"_"&amp;data!$A$4,INDIRECT("B"&amp;ROW()+1&amp;":$D$100"),3,FALSE),IFERROR(VLOOKUP(M15&amp;"_"&amp;T15&amp;"_"&amp;data!$A$5,INDIRECT("B"&amp;ROW()+1&amp;":$D$100"),3,FALSE),IFERROR(VLOOKUP(M15&amp;"_"&amp;T15&amp;"_"&amp;data!$A$6,INDIRECT("B"&amp;ROW()+1&amp;":$D$100"),3,FALSE),IFERROR(VLOOKUP(M15&amp;"_"&amp;T15&amp;"_"&amp;data!$A$7,INDIRECT("B"&amp;ROW()+1&amp;":$D$100"),3,FALSE),VLOOKUP(M15&amp;"_"&amp;T15&amp;"_"&amp;data!$A$8,INDIRECT("B"&amp;ROW()+1&amp;":$D$100"),3,FALSE)))))))-OFFSET(AF15,1,2),"")</f>
        <v/>
      </c>
      <c r="AG15" s="13"/>
      <c r="AH15" s="7">
        <f t="shared" ca="1" si="7"/>
        <v>0.39375000000000004</v>
      </c>
      <c r="AI15" s="1">
        <f t="shared" ref="AI15:AI24" si="15">INT((AJ15*AK15*AL15)/60+0.99+AM15)</f>
        <v>0</v>
      </c>
      <c r="AJ15" s="1">
        <f t="shared" ref="AJ15:AJ24" si="16">MAX(H15,O15)</f>
        <v>0</v>
      </c>
      <c r="AK15" s="1" cm="1">
        <f t="array" ref="AK15">IFERROR(LEN(_xlfn.TEXTJOIN("",TRUE,_xlfn.UNIQUE(_xlfn.MAKEARRAY(LEN(SUBSTITUTE(SUBSTITUTE(SUBSTITUTE(J15,"・",""),"　","")," ","")&amp;SUBSTITUTE(SUBSTITUTE(SUBSTITUTE(Q15,"・",""),"　","")," ","")),1,_xlfn.LAMBDA(_xlpm.row,_xlpm.col,MID(SUBSTITUTE(SUBSTITUTE(SUBSTITUTE(J15,"・",""),"　","")," ","")&amp;SUBSTITUTE(SUBSTITUTE(SUBSTITUTE(Q15,"・",""),"　","")," ",""),_xlpm.row,1)))))),0)</f>
        <v>0</v>
      </c>
      <c r="AL15" s="9">
        <f t="shared" si="14"/>
        <v>110</v>
      </c>
      <c r="AM15" s="10">
        <v>0</v>
      </c>
    </row>
    <row r="16" spans="1:40" ht="23.1" customHeight="1" x14ac:dyDescent="0.15">
      <c r="A16" s="79" t="str">
        <f t="shared" si="0"/>
        <v/>
      </c>
      <c r="B16" s="93" t="str">
        <f t="shared" si="9"/>
        <v/>
      </c>
      <c r="C16" s="95"/>
      <c r="D16" s="77">
        <f t="shared" ca="1" si="12"/>
        <v>0.39375000000000004</v>
      </c>
      <c r="E16" s="6">
        <f>MAX($E$5:E15)+1+IF(MAX($E$5:E15)=0,100,0)</f>
        <v>108</v>
      </c>
      <c r="F16" s="3"/>
      <c r="G16" s="1"/>
      <c r="H16" s="1"/>
      <c r="I16" s="1"/>
      <c r="J16" s="1"/>
      <c r="K16" s="4"/>
      <c r="L16" s="6">
        <f t="shared" si="10"/>
        <v>208</v>
      </c>
      <c r="M16" s="3"/>
      <c r="N16" s="1"/>
      <c r="O16" s="1"/>
      <c r="P16" s="1"/>
      <c r="Q16" s="1"/>
      <c r="R16" s="4"/>
      <c r="S16" s="11"/>
      <c r="T16" s="12"/>
      <c r="U16" s="25"/>
      <c r="V16" s="12" t="str">
        <f t="shared" si="1"/>
        <v/>
      </c>
      <c r="W16" s="12" t="str">
        <f t="shared" si="2"/>
        <v/>
      </c>
      <c r="X16" s="25"/>
      <c r="Y16" s="23" t="str">
        <f t="shared" si="3"/>
        <v/>
      </c>
      <c r="Z16" s="23" t="str">
        <f t="shared" si="4"/>
        <v/>
      </c>
      <c r="AA16" s="25"/>
      <c r="AB16" s="23" t="str">
        <f t="shared" si="5"/>
        <v/>
      </c>
      <c r="AC16" s="23" t="str">
        <f t="shared" si="6"/>
        <v/>
      </c>
      <c r="AD16" s="23"/>
      <c r="AE16" s="27" t="str">
        <f ca="1">IFERROR(IFERROR(VLOOKUP(F16&amp;"_"&amp;T16&amp;"_"&amp;data!$A$2,INDIRECT("A"&amp;ROW()+1&amp;":$D$100"),4,FALSE),IFERROR(VLOOKUP(F16&amp;"_"&amp;T16&amp;"_"&amp;data!$A$3,INDIRECT("A"&amp;ROW()+1&amp;":$D$100"),4,FALSE),IFERROR(VLOOKUP(F16&amp;"_"&amp;T16&amp;"_"&amp;data!$A$4,INDIRECT("A"&amp;ROW()+1&amp;":$D$100"),4,FALSE),IFERROR(VLOOKUP(F16&amp;"_"&amp;T16&amp;"_"&amp;data!$A$5,INDIRECT("A"&amp;ROW()+1&amp;":$D$100"),4,FALSE),IFERROR(VLOOKUP(F16&amp;"_"&amp;T16&amp;"_"&amp;data!$A$6,INDIRECT("A"&amp;ROW()+1&amp;":$D$100"),4,FALSE),IFERROR(VLOOKUP(F16&amp;"_"&amp;T16&amp;"_"&amp;data!$A$7,INDIRECT("A"&amp;ROW()+1&amp;":$D$100"),4,FALSE),VLOOKUP(F16&amp;"_"&amp;T16&amp;"_"&amp;data!$A$8,INDIRECT("A"&amp;ROW()+1&amp;":$D$100"),4,FALSE)))))))-OFFSET(AE16,1,3),"")</f>
        <v/>
      </c>
      <c r="AF16" s="27" t="str">
        <f ca="1">IFERROR(IFERROR(VLOOKUP(M16&amp;"_"&amp;T16&amp;"_"&amp;data!$A$2,INDIRECT("B"&amp;ROW()+1&amp;":$D$100"),3,FALSE),IFERROR(VLOOKUP(M16&amp;"_"&amp;T16&amp;"_"&amp;data!$A$3,INDIRECT("B"&amp;ROW()+1&amp;":$D$100"),3,FALSE),IFERROR(VLOOKUP(M16&amp;"_"&amp;T16&amp;"_"&amp;data!$A$4,INDIRECT("B"&amp;ROW()+1&amp;":$D$100"),3,FALSE),IFERROR(VLOOKUP(M16&amp;"_"&amp;T16&amp;"_"&amp;data!$A$5,INDIRECT("B"&amp;ROW()+1&amp;":$D$100"),3,FALSE),IFERROR(VLOOKUP(M16&amp;"_"&amp;T16&amp;"_"&amp;data!$A$6,INDIRECT("B"&amp;ROW()+1&amp;":$D$100"),3,FALSE),IFERROR(VLOOKUP(M16&amp;"_"&amp;T16&amp;"_"&amp;data!$A$7,INDIRECT("B"&amp;ROW()+1&amp;":$D$100"),3,FALSE),VLOOKUP(M16&amp;"_"&amp;T16&amp;"_"&amp;data!$A$8,INDIRECT("B"&amp;ROW()+1&amp;":$D$100"),3,FALSE)))))))-OFFSET(AF16,1,2),"")</f>
        <v/>
      </c>
      <c r="AG16" s="13"/>
      <c r="AH16" s="7">
        <f t="shared" ca="1" si="7"/>
        <v>0.39375000000000004</v>
      </c>
      <c r="AI16" s="1">
        <f t="shared" si="15"/>
        <v>0</v>
      </c>
      <c r="AJ16" s="1">
        <f t="shared" si="16"/>
        <v>0</v>
      </c>
      <c r="AK16" s="1" cm="1">
        <f t="array" ref="AK16">IFERROR(LEN(_xlfn.TEXTJOIN("",TRUE,_xlfn.UNIQUE(_xlfn.MAKEARRAY(LEN(SUBSTITUTE(SUBSTITUTE(SUBSTITUTE(J16,"・",""),"　","")," ","")&amp;SUBSTITUTE(SUBSTITUTE(SUBSTITUTE(Q16,"・",""),"　","")," ","")),1,_xlfn.LAMBDA(_xlpm.row,_xlpm.col,MID(SUBSTITUTE(SUBSTITUTE(SUBSTITUTE(J16,"・",""),"　","")," ","")&amp;SUBSTITUTE(SUBSTITUTE(SUBSTITUTE(Q16,"・",""),"　","")," ",""),_xlpm.row,1)))))),0)</f>
        <v>0</v>
      </c>
      <c r="AL16" s="9">
        <f t="shared" si="14"/>
        <v>110</v>
      </c>
      <c r="AM16" s="10">
        <v>0</v>
      </c>
    </row>
    <row r="17" spans="1:39" ht="23.1" customHeight="1" x14ac:dyDescent="0.15">
      <c r="A17" s="79" t="str">
        <f t="shared" si="0"/>
        <v/>
      </c>
      <c r="B17" s="93" t="str">
        <f t="shared" si="9"/>
        <v/>
      </c>
      <c r="C17" s="95"/>
      <c r="D17" s="77">
        <f t="shared" ca="1" si="12"/>
        <v>0.39375000000000004</v>
      </c>
      <c r="E17" s="6">
        <f>MAX($E$5:E16)+1+IF(MAX($E$5:E16)=0,100,0)</f>
        <v>109</v>
      </c>
      <c r="F17" s="3"/>
      <c r="G17" s="1"/>
      <c r="H17" s="1"/>
      <c r="I17" s="1"/>
      <c r="J17" s="1"/>
      <c r="K17" s="4"/>
      <c r="L17" s="6">
        <f t="shared" si="10"/>
        <v>209</v>
      </c>
      <c r="M17" s="3"/>
      <c r="N17" s="1"/>
      <c r="O17" s="1"/>
      <c r="P17" s="1"/>
      <c r="Q17" s="1"/>
      <c r="R17" s="4"/>
      <c r="S17" s="11"/>
      <c r="T17" s="12"/>
      <c r="U17" s="25"/>
      <c r="V17" s="12" t="str">
        <f t="shared" si="1"/>
        <v/>
      </c>
      <c r="W17" s="12" t="str">
        <f t="shared" si="2"/>
        <v/>
      </c>
      <c r="X17" s="25"/>
      <c r="Y17" s="23" t="str">
        <f t="shared" si="3"/>
        <v/>
      </c>
      <c r="Z17" s="23" t="str">
        <f t="shared" si="4"/>
        <v/>
      </c>
      <c r="AA17" s="25"/>
      <c r="AB17" s="23" t="str">
        <f t="shared" si="5"/>
        <v/>
      </c>
      <c r="AC17" s="23" t="str">
        <f t="shared" si="6"/>
        <v/>
      </c>
      <c r="AD17" s="23"/>
      <c r="AE17" s="27" t="str">
        <f ca="1">IFERROR(IFERROR(VLOOKUP(F17&amp;"_"&amp;T17&amp;"_"&amp;data!$A$2,INDIRECT("A"&amp;ROW()+1&amp;":$D$100"),4,FALSE),IFERROR(VLOOKUP(F17&amp;"_"&amp;T17&amp;"_"&amp;data!$A$3,INDIRECT("A"&amp;ROW()+1&amp;":$D$100"),4,FALSE),IFERROR(VLOOKUP(F17&amp;"_"&amp;T17&amp;"_"&amp;data!$A$4,INDIRECT("A"&amp;ROW()+1&amp;":$D$100"),4,FALSE),IFERROR(VLOOKUP(F17&amp;"_"&amp;T17&amp;"_"&amp;data!$A$5,INDIRECT("A"&amp;ROW()+1&amp;":$D$100"),4,FALSE),IFERROR(VLOOKUP(F17&amp;"_"&amp;T17&amp;"_"&amp;data!$A$6,INDIRECT("A"&amp;ROW()+1&amp;":$D$100"),4,FALSE),IFERROR(VLOOKUP(F17&amp;"_"&amp;T17&amp;"_"&amp;data!$A$7,INDIRECT("A"&amp;ROW()+1&amp;":$D$100"),4,FALSE),VLOOKUP(F17&amp;"_"&amp;T17&amp;"_"&amp;data!$A$8,INDIRECT("A"&amp;ROW()+1&amp;":$D$100"),4,FALSE)))))))-OFFSET(AE17,1,3),"")</f>
        <v/>
      </c>
      <c r="AF17" s="27" t="str">
        <f ca="1">IFERROR(IFERROR(VLOOKUP(M17&amp;"_"&amp;T17&amp;"_"&amp;data!$A$2,INDIRECT("B"&amp;ROW()+1&amp;":$D$100"),3,FALSE),IFERROR(VLOOKUP(M17&amp;"_"&amp;T17&amp;"_"&amp;data!$A$3,INDIRECT("B"&amp;ROW()+1&amp;":$D$100"),3,FALSE),IFERROR(VLOOKUP(M17&amp;"_"&amp;T17&amp;"_"&amp;data!$A$4,INDIRECT("B"&amp;ROW()+1&amp;":$D$100"),3,FALSE),IFERROR(VLOOKUP(M17&amp;"_"&amp;T17&amp;"_"&amp;data!$A$5,INDIRECT("B"&amp;ROW()+1&amp;":$D$100"),3,FALSE),IFERROR(VLOOKUP(M17&amp;"_"&amp;T17&amp;"_"&amp;data!$A$6,INDIRECT("B"&amp;ROW()+1&amp;":$D$100"),3,FALSE),IFERROR(VLOOKUP(M17&amp;"_"&amp;T17&amp;"_"&amp;data!$A$7,INDIRECT("B"&amp;ROW()+1&amp;":$D$100"),3,FALSE),VLOOKUP(M17&amp;"_"&amp;T17&amp;"_"&amp;data!$A$8,INDIRECT("B"&amp;ROW()+1&amp;":$D$100"),3,FALSE)))))))-OFFSET(AF17,1,2),"")</f>
        <v/>
      </c>
      <c r="AG17" s="13"/>
      <c r="AH17" s="7">
        <f t="shared" ca="1" si="7"/>
        <v>0.39375000000000004</v>
      </c>
      <c r="AI17" s="1">
        <f t="shared" si="15"/>
        <v>0</v>
      </c>
      <c r="AJ17" s="1">
        <f t="shared" si="16"/>
        <v>0</v>
      </c>
      <c r="AK17" s="1" cm="1">
        <f t="array" ref="AK17">IFERROR(LEN(_xlfn.TEXTJOIN("",TRUE,_xlfn.UNIQUE(_xlfn.MAKEARRAY(LEN(SUBSTITUTE(SUBSTITUTE(SUBSTITUTE(J17,"・",""),"　","")," ","")&amp;SUBSTITUTE(SUBSTITUTE(SUBSTITUTE(Q17,"・",""),"　","")," ","")),1,_xlfn.LAMBDA(_xlpm.row,_xlpm.col,MID(SUBSTITUTE(SUBSTITUTE(SUBSTITUTE(J17,"・",""),"　","")," ","")&amp;SUBSTITUTE(SUBSTITUTE(SUBSTITUTE(Q17,"・",""),"　","")," ",""),_xlpm.row,1)))))),0)</f>
        <v>0</v>
      </c>
      <c r="AL17" s="9">
        <f t="shared" si="14"/>
        <v>110</v>
      </c>
      <c r="AM17" s="10">
        <v>0</v>
      </c>
    </row>
    <row r="18" spans="1:39" ht="23.1" customHeight="1" x14ac:dyDescent="0.15">
      <c r="A18" s="79" t="str">
        <f t="shared" si="0"/>
        <v/>
      </c>
      <c r="B18" s="93" t="str">
        <f t="shared" si="9"/>
        <v/>
      </c>
      <c r="C18" s="95"/>
      <c r="D18" s="77">
        <f t="shared" ca="1" si="12"/>
        <v>0.39375000000000004</v>
      </c>
      <c r="E18" s="6">
        <f>MAX($E$5:E17)+1+IF(MAX($E$5:E17)=0,100,0)</f>
        <v>110</v>
      </c>
      <c r="F18" s="3"/>
      <c r="G18" s="1"/>
      <c r="H18" s="1"/>
      <c r="I18" s="1"/>
      <c r="J18" s="1"/>
      <c r="K18" s="4"/>
      <c r="L18" s="6">
        <f t="shared" si="10"/>
        <v>210</v>
      </c>
      <c r="M18" s="3"/>
      <c r="N18" s="1"/>
      <c r="O18" s="1"/>
      <c r="P18" s="1"/>
      <c r="Q18" s="1"/>
      <c r="R18" s="4"/>
      <c r="S18" s="11"/>
      <c r="T18" s="12"/>
      <c r="U18" s="25"/>
      <c r="V18" s="12" t="str">
        <f t="shared" si="1"/>
        <v/>
      </c>
      <c r="W18" s="12" t="str">
        <f t="shared" si="2"/>
        <v/>
      </c>
      <c r="X18" s="25"/>
      <c r="Y18" s="23" t="str">
        <f t="shared" si="3"/>
        <v/>
      </c>
      <c r="Z18" s="23" t="str">
        <f t="shared" si="4"/>
        <v/>
      </c>
      <c r="AA18" s="25"/>
      <c r="AB18" s="23" t="str">
        <f t="shared" si="5"/>
        <v/>
      </c>
      <c r="AC18" s="23" t="str">
        <f t="shared" si="6"/>
        <v/>
      </c>
      <c r="AD18" s="23"/>
      <c r="AE18" s="27" t="str">
        <f ca="1">IFERROR(IFERROR(VLOOKUP(F18&amp;"_"&amp;T18&amp;"_"&amp;data!$A$2,INDIRECT("A"&amp;ROW()+1&amp;":$D$100"),4,FALSE),IFERROR(VLOOKUP(F18&amp;"_"&amp;T18&amp;"_"&amp;data!$A$3,INDIRECT("A"&amp;ROW()+1&amp;":$D$100"),4,FALSE),IFERROR(VLOOKUP(F18&amp;"_"&amp;T18&amp;"_"&amp;data!$A$4,INDIRECT("A"&amp;ROW()+1&amp;":$D$100"),4,FALSE),IFERROR(VLOOKUP(F18&amp;"_"&amp;T18&amp;"_"&amp;data!$A$5,INDIRECT("A"&amp;ROW()+1&amp;":$D$100"),4,FALSE),IFERROR(VLOOKUP(F18&amp;"_"&amp;T18&amp;"_"&amp;data!$A$6,INDIRECT("A"&amp;ROW()+1&amp;":$D$100"),4,FALSE),IFERROR(VLOOKUP(F18&amp;"_"&amp;T18&amp;"_"&amp;data!$A$7,INDIRECT("A"&amp;ROW()+1&amp;":$D$100"),4,FALSE),VLOOKUP(F18&amp;"_"&amp;T18&amp;"_"&amp;data!$A$8,INDIRECT("A"&amp;ROW()+1&amp;":$D$100"),4,FALSE)))))))-OFFSET(AE18,1,3),"")</f>
        <v/>
      </c>
      <c r="AF18" s="27" t="str">
        <f ca="1">IFERROR(IFERROR(VLOOKUP(M18&amp;"_"&amp;T18&amp;"_"&amp;data!$A$2,INDIRECT("B"&amp;ROW()+1&amp;":$D$100"),3,FALSE),IFERROR(VLOOKUP(M18&amp;"_"&amp;T18&amp;"_"&amp;data!$A$3,INDIRECT("B"&amp;ROW()+1&amp;":$D$100"),3,FALSE),IFERROR(VLOOKUP(M18&amp;"_"&amp;T18&amp;"_"&amp;data!$A$4,INDIRECT("B"&amp;ROW()+1&amp;":$D$100"),3,FALSE),IFERROR(VLOOKUP(M18&amp;"_"&amp;T18&amp;"_"&amp;data!$A$5,INDIRECT("B"&amp;ROW()+1&amp;":$D$100"),3,FALSE),IFERROR(VLOOKUP(M18&amp;"_"&amp;T18&amp;"_"&amp;data!$A$6,INDIRECT("B"&amp;ROW()+1&amp;":$D$100"),3,FALSE),IFERROR(VLOOKUP(M18&amp;"_"&amp;T18&amp;"_"&amp;data!$A$7,INDIRECT("B"&amp;ROW()+1&amp;":$D$100"),3,FALSE),VLOOKUP(M18&amp;"_"&amp;T18&amp;"_"&amp;data!$A$8,INDIRECT("B"&amp;ROW()+1&amp;":$D$100"),3,FALSE)))))))-OFFSET(AF18,1,2),"")</f>
        <v/>
      </c>
      <c r="AG18" s="13"/>
      <c r="AH18" s="7">
        <f t="shared" ca="1" si="7"/>
        <v>0.39375000000000004</v>
      </c>
      <c r="AI18" s="1">
        <f t="shared" si="15"/>
        <v>0</v>
      </c>
      <c r="AJ18" s="1">
        <f t="shared" si="16"/>
        <v>0</v>
      </c>
      <c r="AK18" s="1" cm="1">
        <f t="array" ref="AK18">IFERROR(LEN(_xlfn.TEXTJOIN("",TRUE,_xlfn.UNIQUE(_xlfn.MAKEARRAY(LEN(SUBSTITUTE(SUBSTITUTE(SUBSTITUTE(J18,"・",""),"　","")," ","")&amp;SUBSTITUTE(SUBSTITUTE(SUBSTITUTE(Q18,"・",""),"　","")," ","")),1,_xlfn.LAMBDA(_xlpm.row,_xlpm.col,MID(SUBSTITUTE(SUBSTITUTE(SUBSTITUTE(J18,"・",""),"　","")," ","")&amp;SUBSTITUTE(SUBSTITUTE(SUBSTITUTE(Q18,"・",""),"　","")," ",""),_xlpm.row,1)))))),0)</f>
        <v>0</v>
      </c>
      <c r="AL18" s="9">
        <f t="shared" si="14"/>
        <v>110</v>
      </c>
      <c r="AM18" s="10">
        <v>0</v>
      </c>
    </row>
    <row r="19" spans="1:39" ht="23.1" customHeight="1" x14ac:dyDescent="0.15">
      <c r="A19" s="79" t="str">
        <f t="shared" si="0"/>
        <v/>
      </c>
      <c r="B19" s="93" t="str">
        <f t="shared" si="9"/>
        <v/>
      </c>
      <c r="C19" s="95"/>
      <c r="D19" s="77">
        <f t="shared" ca="1" si="12"/>
        <v>0.39375000000000004</v>
      </c>
      <c r="E19" s="6">
        <f>MAX($E$5:E18)+1+IF(MAX($E$5:E18)=0,100,0)</f>
        <v>111</v>
      </c>
      <c r="F19" s="3"/>
      <c r="G19" s="1"/>
      <c r="H19" s="1"/>
      <c r="I19" s="1"/>
      <c r="J19" s="1"/>
      <c r="K19" s="4"/>
      <c r="L19" s="6">
        <f t="shared" si="10"/>
        <v>211</v>
      </c>
      <c r="M19" s="3"/>
      <c r="N19" s="1"/>
      <c r="O19" s="1"/>
      <c r="P19" s="1"/>
      <c r="Q19" s="1"/>
      <c r="R19" s="4"/>
      <c r="S19" s="11"/>
      <c r="T19" s="12"/>
      <c r="U19" s="25"/>
      <c r="V19" s="12" t="str">
        <f t="shared" si="1"/>
        <v/>
      </c>
      <c r="W19" s="12" t="str">
        <f t="shared" si="2"/>
        <v/>
      </c>
      <c r="X19" s="25"/>
      <c r="Y19" s="23" t="str">
        <f t="shared" si="3"/>
        <v/>
      </c>
      <c r="Z19" s="23" t="str">
        <f t="shared" si="4"/>
        <v/>
      </c>
      <c r="AA19" s="25"/>
      <c r="AB19" s="23" t="str">
        <f t="shared" si="5"/>
        <v/>
      </c>
      <c r="AC19" s="23" t="str">
        <f t="shared" si="6"/>
        <v/>
      </c>
      <c r="AD19" s="23"/>
      <c r="AE19" s="27" t="str">
        <f ca="1">IFERROR(IFERROR(VLOOKUP(F19&amp;"_"&amp;T19&amp;"_"&amp;data!$A$2,INDIRECT("A"&amp;ROW()+1&amp;":$D$100"),4,FALSE),IFERROR(VLOOKUP(F19&amp;"_"&amp;T19&amp;"_"&amp;data!$A$3,INDIRECT("A"&amp;ROW()+1&amp;":$D$100"),4,FALSE),IFERROR(VLOOKUP(F19&amp;"_"&amp;T19&amp;"_"&amp;data!$A$4,INDIRECT("A"&amp;ROW()+1&amp;":$D$100"),4,FALSE),IFERROR(VLOOKUP(F19&amp;"_"&amp;T19&amp;"_"&amp;data!$A$5,INDIRECT("A"&amp;ROW()+1&amp;":$D$100"),4,FALSE),IFERROR(VLOOKUP(F19&amp;"_"&amp;T19&amp;"_"&amp;data!$A$6,INDIRECT("A"&amp;ROW()+1&amp;":$D$100"),4,FALSE),IFERROR(VLOOKUP(F19&amp;"_"&amp;T19&amp;"_"&amp;data!$A$7,INDIRECT("A"&amp;ROW()+1&amp;":$D$100"),4,FALSE),VLOOKUP(F19&amp;"_"&amp;T19&amp;"_"&amp;data!$A$8,INDIRECT("A"&amp;ROW()+1&amp;":$D$100"),4,FALSE)))))))-OFFSET(AE19,1,3),"")</f>
        <v/>
      </c>
      <c r="AF19" s="27" t="str">
        <f ca="1">IFERROR(IFERROR(VLOOKUP(M19&amp;"_"&amp;T19&amp;"_"&amp;data!$A$2,INDIRECT("B"&amp;ROW()+1&amp;":$D$100"),3,FALSE),IFERROR(VLOOKUP(M19&amp;"_"&amp;T19&amp;"_"&amp;data!$A$3,INDIRECT("B"&amp;ROW()+1&amp;":$D$100"),3,FALSE),IFERROR(VLOOKUP(M19&amp;"_"&amp;T19&amp;"_"&amp;data!$A$4,INDIRECT("B"&amp;ROW()+1&amp;":$D$100"),3,FALSE),IFERROR(VLOOKUP(M19&amp;"_"&amp;T19&amp;"_"&amp;data!$A$5,INDIRECT("B"&amp;ROW()+1&amp;":$D$100"),3,FALSE),IFERROR(VLOOKUP(M19&amp;"_"&amp;T19&amp;"_"&amp;data!$A$6,INDIRECT("B"&amp;ROW()+1&amp;":$D$100"),3,FALSE),IFERROR(VLOOKUP(M19&amp;"_"&amp;T19&amp;"_"&amp;data!$A$7,INDIRECT("B"&amp;ROW()+1&amp;":$D$100"),3,FALSE),VLOOKUP(M19&amp;"_"&amp;T19&amp;"_"&amp;data!$A$8,INDIRECT("B"&amp;ROW()+1&amp;":$D$100"),3,FALSE)))))))-OFFSET(AF19,1,2),"")</f>
        <v/>
      </c>
      <c r="AG19" s="13"/>
      <c r="AH19" s="7">
        <f t="shared" ca="1" si="7"/>
        <v>0.39375000000000004</v>
      </c>
      <c r="AI19" s="1">
        <f t="shared" si="15"/>
        <v>0</v>
      </c>
      <c r="AJ19" s="1">
        <f t="shared" si="16"/>
        <v>0</v>
      </c>
      <c r="AK19" s="1" cm="1">
        <f t="array" ref="AK19">IFERROR(LEN(_xlfn.TEXTJOIN("",TRUE,_xlfn.UNIQUE(_xlfn.MAKEARRAY(LEN(SUBSTITUTE(SUBSTITUTE(SUBSTITUTE(J19,"・",""),"　","")," ","")&amp;SUBSTITUTE(SUBSTITUTE(SUBSTITUTE(Q19,"・",""),"　","")," ","")),1,_xlfn.LAMBDA(_xlpm.row,_xlpm.col,MID(SUBSTITUTE(SUBSTITUTE(SUBSTITUTE(J19,"・",""),"　","")," ","")&amp;SUBSTITUTE(SUBSTITUTE(SUBSTITUTE(Q19,"・",""),"　","")," ",""),_xlpm.row,1)))))),0)</f>
        <v>0</v>
      </c>
      <c r="AL19" s="9">
        <f t="shared" si="14"/>
        <v>110</v>
      </c>
      <c r="AM19" s="10">
        <v>0</v>
      </c>
    </row>
    <row r="20" spans="1:39" ht="23.1" customHeight="1" x14ac:dyDescent="0.15">
      <c r="A20" s="79" t="str">
        <f t="shared" si="0"/>
        <v/>
      </c>
      <c r="B20" s="93" t="str">
        <f t="shared" si="9"/>
        <v/>
      </c>
      <c r="C20" s="95"/>
      <c r="D20" s="77">
        <f t="shared" ca="1" si="12"/>
        <v>0.39375000000000004</v>
      </c>
      <c r="E20" s="6">
        <f>MAX($E$5:E19)+1+IF(MAX($E$5:E19)=0,100,0)</f>
        <v>112</v>
      </c>
      <c r="F20" s="3"/>
      <c r="G20" s="1"/>
      <c r="H20" s="1"/>
      <c r="I20" s="1"/>
      <c r="J20" s="1"/>
      <c r="K20" s="4"/>
      <c r="L20" s="6">
        <f t="shared" si="10"/>
        <v>212</v>
      </c>
      <c r="M20" s="3"/>
      <c r="N20" s="1"/>
      <c r="O20" s="1"/>
      <c r="P20" s="1"/>
      <c r="Q20" s="1"/>
      <c r="R20" s="4"/>
      <c r="S20" s="11"/>
      <c r="T20" s="12"/>
      <c r="U20" s="25"/>
      <c r="V20" s="12" t="str">
        <f t="shared" si="1"/>
        <v/>
      </c>
      <c r="W20" s="12" t="str">
        <f t="shared" si="2"/>
        <v/>
      </c>
      <c r="X20" s="25"/>
      <c r="Y20" s="23" t="str">
        <f t="shared" si="3"/>
        <v/>
      </c>
      <c r="Z20" s="23" t="str">
        <f t="shared" si="4"/>
        <v/>
      </c>
      <c r="AA20" s="25"/>
      <c r="AB20" s="23" t="str">
        <f t="shared" si="5"/>
        <v/>
      </c>
      <c r="AC20" s="23" t="str">
        <f t="shared" si="6"/>
        <v/>
      </c>
      <c r="AD20" s="23"/>
      <c r="AE20" s="27" t="str">
        <f ca="1">IFERROR(IFERROR(VLOOKUP(F20&amp;"_"&amp;T20&amp;"_"&amp;data!$A$2,INDIRECT("A"&amp;ROW()+1&amp;":$D$100"),4,FALSE),IFERROR(VLOOKUP(F20&amp;"_"&amp;T20&amp;"_"&amp;data!$A$3,INDIRECT("A"&amp;ROW()+1&amp;":$D$100"),4,FALSE),IFERROR(VLOOKUP(F20&amp;"_"&amp;T20&amp;"_"&amp;data!$A$4,INDIRECT("A"&amp;ROW()+1&amp;":$D$100"),4,FALSE),IFERROR(VLOOKUP(F20&amp;"_"&amp;T20&amp;"_"&amp;data!$A$5,INDIRECT("A"&amp;ROW()+1&amp;":$D$100"),4,FALSE),IFERROR(VLOOKUP(F20&amp;"_"&amp;T20&amp;"_"&amp;data!$A$6,INDIRECT("A"&amp;ROW()+1&amp;":$D$100"),4,FALSE),IFERROR(VLOOKUP(F20&amp;"_"&amp;T20&amp;"_"&amp;data!$A$7,INDIRECT("A"&amp;ROW()+1&amp;":$D$100"),4,FALSE),VLOOKUP(F20&amp;"_"&amp;T20&amp;"_"&amp;data!$A$8,INDIRECT("A"&amp;ROW()+1&amp;":$D$100"),4,FALSE)))))))-OFFSET(AE20,1,3),"")</f>
        <v/>
      </c>
      <c r="AF20" s="27" t="str">
        <f ca="1">IFERROR(IFERROR(VLOOKUP(M20&amp;"_"&amp;T20&amp;"_"&amp;data!$A$2,INDIRECT("B"&amp;ROW()+1&amp;":$D$100"),3,FALSE),IFERROR(VLOOKUP(M20&amp;"_"&amp;T20&amp;"_"&amp;data!$A$3,INDIRECT("B"&amp;ROW()+1&amp;":$D$100"),3,FALSE),IFERROR(VLOOKUP(M20&amp;"_"&amp;T20&amp;"_"&amp;data!$A$4,INDIRECT("B"&amp;ROW()+1&amp;":$D$100"),3,FALSE),IFERROR(VLOOKUP(M20&amp;"_"&amp;T20&amp;"_"&amp;data!$A$5,INDIRECT("B"&amp;ROW()+1&amp;":$D$100"),3,FALSE),IFERROR(VLOOKUP(M20&amp;"_"&amp;T20&amp;"_"&amp;data!$A$6,INDIRECT("B"&amp;ROW()+1&amp;":$D$100"),3,FALSE),IFERROR(VLOOKUP(M20&amp;"_"&amp;T20&amp;"_"&amp;data!$A$7,INDIRECT("B"&amp;ROW()+1&amp;":$D$100"),3,FALSE),VLOOKUP(M20&amp;"_"&amp;T20&amp;"_"&amp;data!$A$8,INDIRECT("B"&amp;ROW()+1&amp;":$D$100"),3,FALSE)))))))-OFFSET(AF20,1,2),"")</f>
        <v/>
      </c>
      <c r="AG20" s="13"/>
      <c r="AH20" s="7">
        <f t="shared" ca="1" si="7"/>
        <v>0.39375000000000004</v>
      </c>
      <c r="AI20" s="1">
        <f t="shared" si="15"/>
        <v>1</v>
      </c>
      <c r="AJ20" s="1">
        <f t="shared" si="16"/>
        <v>0</v>
      </c>
      <c r="AK20" s="1" cm="1">
        <f t="array" ref="AK20">IFERROR(LEN(_xlfn.TEXTJOIN("",TRUE,_xlfn.UNIQUE(_xlfn.MAKEARRAY(LEN(SUBSTITUTE(SUBSTITUTE(SUBSTITUTE(J20,"・",""),"　","")," ","")&amp;SUBSTITUTE(SUBSTITUTE(SUBSTITUTE(Q20,"・",""),"　","")," ","")),1,_xlfn.LAMBDA(_xlpm.row,_xlpm.col,MID(SUBSTITUTE(SUBSTITUTE(SUBSTITUTE(J20,"・",""),"　","")," ","")&amp;SUBSTITUTE(SUBSTITUTE(SUBSTITUTE(Q20,"・",""),"　","")," ",""),_xlpm.row,1)))))),0)</f>
        <v>0</v>
      </c>
      <c r="AL20" s="9">
        <f>90+30</f>
        <v>120</v>
      </c>
      <c r="AM20" s="10">
        <v>1</v>
      </c>
    </row>
    <row r="21" spans="1:39" ht="23.1" customHeight="1" x14ac:dyDescent="0.15">
      <c r="A21" s="79" t="str">
        <f t="shared" si="0"/>
        <v/>
      </c>
      <c r="B21" s="93" t="str">
        <f t="shared" si="9"/>
        <v/>
      </c>
      <c r="C21" s="95"/>
      <c r="D21" s="77">
        <f t="shared" ca="1" si="12"/>
        <v>0.39444444444444449</v>
      </c>
      <c r="E21" s="6">
        <f>MAX($E$5:E20)+1+IF(MAX($E$5:E20)=0,100,0)</f>
        <v>113</v>
      </c>
      <c r="F21" s="3"/>
      <c r="G21" s="1"/>
      <c r="H21" s="1"/>
      <c r="I21" s="1"/>
      <c r="J21" s="1"/>
      <c r="K21" s="4"/>
      <c r="L21" s="6">
        <f t="shared" si="10"/>
        <v>213</v>
      </c>
      <c r="M21" s="3"/>
      <c r="N21" s="1"/>
      <c r="O21" s="1"/>
      <c r="P21" s="1"/>
      <c r="Q21" s="1"/>
      <c r="R21" s="4"/>
      <c r="S21" s="11"/>
      <c r="T21" s="12"/>
      <c r="U21" s="25"/>
      <c r="V21" s="12" t="str">
        <f t="shared" si="1"/>
        <v/>
      </c>
      <c r="W21" s="12" t="str">
        <f t="shared" si="2"/>
        <v/>
      </c>
      <c r="X21" s="25"/>
      <c r="Y21" s="23" t="str">
        <f t="shared" si="3"/>
        <v/>
      </c>
      <c r="Z21" s="23" t="str">
        <f t="shared" si="4"/>
        <v/>
      </c>
      <c r="AA21" s="25"/>
      <c r="AB21" s="23" t="str">
        <f t="shared" si="5"/>
        <v/>
      </c>
      <c r="AC21" s="23" t="str">
        <f t="shared" si="6"/>
        <v/>
      </c>
      <c r="AD21" s="23"/>
      <c r="AE21" s="27" t="str">
        <f ca="1">IFERROR(IFERROR(VLOOKUP(F21&amp;"_"&amp;T21&amp;"_"&amp;data!$A$2,INDIRECT("A"&amp;ROW()+1&amp;":$D$100"),4,FALSE),IFERROR(VLOOKUP(F21&amp;"_"&amp;T21&amp;"_"&amp;data!$A$3,INDIRECT("A"&amp;ROW()+1&amp;":$D$100"),4,FALSE),IFERROR(VLOOKUP(F21&amp;"_"&amp;T21&amp;"_"&amp;data!$A$4,INDIRECT("A"&amp;ROW()+1&amp;":$D$100"),4,FALSE),IFERROR(VLOOKUP(F21&amp;"_"&amp;T21&amp;"_"&amp;data!$A$5,INDIRECT("A"&amp;ROW()+1&amp;":$D$100"),4,FALSE),IFERROR(VLOOKUP(F21&amp;"_"&amp;T21&amp;"_"&amp;data!$A$6,INDIRECT("A"&amp;ROW()+1&amp;":$D$100"),4,FALSE),IFERROR(VLOOKUP(F21&amp;"_"&amp;T21&amp;"_"&amp;data!$A$7,INDIRECT("A"&amp;ROW()+1&amp;":$D$100"),4,FALSE),VLOOKUP(F21&amp;"_"&amp;T21&amp;"_"&amp;data!$A$8,INDIRECT("A"&amp;ROW()+1&amp;":$D$100"),4,FALSE)))))))-OFFSET(AE21,1,3),"")</f>
        <v/>
      </c>
      <c r="AF21" s="27" t="str">
        <f ca="1">IFERROR(IFERROR(VLOOKUP(M21&amp;"_"&amp;T21&amp;"_"&amp;data!$A$2,INDIRECT("B"&amp;ROW()+1&amp;":$D$100"),3,FALSE),IFERROR(VLOOKUP(M21&amp;"_"&amp;T21&amp;"_"&amp;data!$A$3,INDIRECT("B"&amp;ROW()+1&amp;":$D$100"),3,FALSE),IFERROR(VLOOKUP(M21&amp;"_"&amp;T21&amp;"_"&amp;data!$A$4,INDIRECT("B"&amp;ROW()+1&amp;":$D$100"),3,FALSE),IFERROR(VLOOKUP(M21&amp;"_"&amp;T21&amp;"_"&amp;data!$A$5,INDIRECT("B"&amp;ROW()+1&amp;":$D$100"),3,FALSE),IFERROR(VLOOKUP(M21&amp;"_"&amp;T21&amp;"_"&amp;data!$A$6,INDIRECT("B"&amp;ROW()+1&amp;":$D$100"),3,FALSE),IFERROR(VLOOKUP(M21&amp;"_"&amp;T21&amp;"_"&amp;data!$A$7,INDIRECT("B"&amp;ROW()+1&amp;":$D$100"),3,FALSE),VLOOKUP(M21&amp;"_"&amp;T21&amp;"_"&amp;data!$A$8,INDIRECT("B"&amp;ROW()+1&amp;":$D$100"),3,FALSE)))))))-OFFSET(AF21,1,2),"")</f>
        <v/>
      </c>
      <c r="AG21" s="13"/>
      <c r="AH21" s="7">
        <f t="shared" ca="1" si="7"/>
        <v>0.39444444444444449</v>
      </c>
      <c r="AI21" s="1">
        <f t="shared" si="15"/>
        <v>1</v>
      </c>
      <c r="AJ21" s="1">
        <f t="shared" si="16"/>
        <v>0</v>
      </c>
      <c r="AK21" s="1" cm="1">
        <f t="array" ref="AK21">IFERROR(LEN(_xlfn.TEXTJOIN("",TRUE,_xlfn.UNIQUE(_xlfn.MAKEARRAY(LEN(SUBSTITUTE(SUBSTITUTE(SUBSTITUTE(J21,"・",""),"　","")," ","")&amp;SUBSTITUTE(SUBSTITUTE(SUBSTITUTE(Q21,"・",""),"　","")," ","")),1,_xlfn.LAMBDA(_xlpm.row,_xlpm.col,MID(SUBSTITUTE(SUBSTITUTE(SUBSTITUTE(J21,"・",""),"　","")," ","")&amp;SUBSTITUTE(SUBSTITUTE(SUBSTITUTE(Q21,"・",""),"　","")," ",""),_xlpm.row,1)))))),0)</f>
        <v>0</v>
      </c>
      <c r="AL21" s="9">
        <f>90+30</f>
        <v>120</v>
      </c>
      <c r="AM21" s="10">
        <v>1</v>
      </c>
    </row>
    <row r="22" spans="1:39" ht="21.75" customHeight="1" x14ac:dyDescent="0.15">
      <c r="A22" s="79" t="str">
        <f t="shared" si="0"/>
        <v/>
      </c>
      <c r="B22" s="93" t="str">
        <f t="shared" si="9"/>
        <v/>
      </c>
      <c r="C22" s="95"/>
      <c r="D22" s="77">
        <f t="shared" ca="1" si="12"/>
        <v>0.39513888888888893</v>
      </c>
      <c r="E22" s="6">
        <f>MAX($E$5:E21)+1+IF(MAX($E$5:E21)=0,100,0)</f>
        <v>114</v>
      </c>
      <c r="F22" s="3"/>
      <c r="G22" s="1"/>
      <c r="H22" s="1"/>
      <c r="I22" s="1"/>
      <c r="J22" s="1"/>
      <c r="K22" s="4"/>
      <c r="L22" s="6">
        <f t="shared" si="10"/>
        <v>214</v>
      </c>
      <c r="M22" s="3"/>
      <c r="N22" s="1"/>
      <c r="O22" s="1"/>
      <c r="P22" s="1"/>
      <c r="Q22" s="1"/>
      <c r="R22" s="4"/>
      <c r="S22" s="11"/>
      <c r="T22" s="12"/>
      <c r="U22" s="25"/>
      <c r="V22" s="12" t="str">
        <f t="shared" si="1"/>
        <v/>
      </c>
      <c r="W22" s="12" t="str">
        <f t="shared" si="2"/>
        <v/>
      </c>
      <c r="X22" s="25"/>
      <c r="Y22" s="23" t="str">
        <f t="shared" si="3"/>
        <v/>
      </c>
      <c r="Z22" s="23" t="str">
        <f t="shared" si="4"/>
        <v/>
      </c>
      <c r="AA22" s="25"/>
      <c r="AB22" s="23" t="str">
        <f t="shared" si="5"/>
        <v/>
      </c>
      <c r="AC22" s="23" t="str">
        <f t="shared" si="6"/>
        <v/>
      </c>
      <c r="AD22" s="23"/>
      <c r="AE22" s="27" t="str">
        <f ca="1">IFERROR(IFERROR(VLOOKUP(F22&amp;"_"&amp;T22&amp;"_"&amp;data!$A$2,INDIRECT("A"&amp;ROW()+1&amp;":$D$100"),4,FALSE),IFERROR(VLOOKUP(F22&amp;"_"&amp;T22&amp;"_"&amp;data!$A$3,INDIRECT("A"&amp;ROW()+1&amp;":$D$100"),4,FALSE),IFERROR(VLOOKUP(F22&amp;"_"&amp;T22&amp;"_"&amp;data!$A$4,INDIRECT("A"&amp;ROW()+1&amp;":$D$100"),4,FALSE),IFERROR(VLOOKUP(F22&amp;"_"&amp;T22&amp;"_"&amp;data!$A$5,INDIRECT("A"&amp;ROW()+1&amp;":$D$100"),4,FALSE),IFERROR(VLOOKUP(F22&amp;"_"&amp;T22&amp;"_"&amp;data!$A$6,INDIRECT("A"&amp;ROW()+1&amp;":$D$100"),4,FALSE),IFERROR(VLOOKUP(F22&amp;"_"&amp;T22&amp;"_"&amp;data!$A$7,INDIRECT("A"&amp;ROW()+1&amp;":$D$100"),4,FALSE),VLOOKUP(F22&amp;"_"&amp;T22&amp;"_"&amp;data!$A$8,INDIRECT("A"&amp;ROW()+1&amp;":$D$100"),4,FALSE)))))))-OFFSET(AE22,1,3),"")</f>
        <v/>
      </c>
      <c r="AF22" s="27" t="str">
        <f ca="1">IFERROR(IFERROR(VLOOKUP(M22&amp;"_"&amp;T22&amp;"_"&amp;data!$A$2,INDIRECT("B"&amp;ROW()+1&amp;":$D$100"),3,FALSE),IFERROR(VLOOKUP(M22&amp;"_"&amp;T22&amp;"_"&amp;data!$A$3,INDIRECT("B"&amp;ROW()+1&amp;":$D$100"),3,FALSE),IFERROR(VLOOKUP(M22&amp;"_"&amp;T22&amp;"_"&amp;data!$A$4,INDIRECT("B"&amp;ROW()+1&amp;":$D$100"),3,FALSE),IFERROR(VLOOKUP(M22&amp;"_"&amp;T22&amp;"_"&amp;data!$A$5,INDIRECT("B"&amp;ROW()+1&amp;":$D$100"),3,FALSE),IFERROR(VLOOKUP(M22&amp;"_"&amp;T22&amp;"_"&amp;data!$A$6,INDIRECT("B"&amp;ROW()+1&amp;":$D$100"),3,FALSE),IFERROR(VLOOKUP(M22&amp;"_"&amp;T22&amp;"_"&amp;data!$A$7,INDIRECT("B"&amp;ROW()+1&amp;":$D$100"),3,FALSE),VLOOKUP(M22&amp;"_"&amp;T22&amp;"_"&amp;data!$A$8,INDIRECT("B"&amp;ROW()+1&amp;":$D$100"),3,FALSE)))))))-OFFSET(AF22,1,2),"")</f>
        <v/>
      </c>
      <c r="AG22" s="13"/>
      <c r="AH22" s="7">
        <f t="shared" ca="1" si="7"/>
        <v>0.39513888888888893</v>
      </c>
      <c r="AI22" s="1">
        <f t="shared" si="15"/>
        <v>1</v>
      </c>
      <c r="AJ22" s="1">
        <f t="shared" si="16"/>
        <v>0</v>
      </c>
      <c r="AK22" s="1" cm="1">
        <f t="array" ref="AK22">IFERROR(LEN(_xlfn.TEXTJOIN("",TRUE,_xlfn.UNIQUE(_xlfn.MAKEARRAY(LEN(SUBSTITUTE(SUBSTITUTE(SUBSTITUTE(J22,"・",""),"　","")," ","")&amp;SUBSTITUTE(SUBSTITUTE(SUBSTITUTE(Q22,"・",""),"　","")," ","")),1,_xlfn.LAMBDA(_xlpm.row,_xlpm.col,MID(SUBSTITUTE(SUBSTITUTE(SUBSTITUTE(J22,"・",""),"　","")," ","")&amp;SUBSTITUTE(SUBSTITUTE(SUBSTITUTE(Q22,"・",""),"　","")," ",""),_xlpm.row,1)))))),0)</f>
        <v>0</v>
      </c>
      <c r="AL22" s="9">
        <f>90+30</f>
        <v>120</v>
      </c>
      <c r="AM22" s="10">
        <v>1</v>
      </c>
    </row>
    <row r="23" spans="1:39" ht="23.1" customHeight="1" x14ac:dyDescent="0.15">
      <c r="A23" s="79" t="str">
        <f t="shared" si="0"/>
        <v/>
      </c>
      <c r="B23" s="93" t="str">
        <f t="shared" si="9"/>
        <v/>
      </c>
      <c r="C23" s="95"/>
      <c r="D23" s="77">
        <f t="shared" ca="1" si="12"/>
        <v>0.39583333333333337</v>
      </c>
      <c r="E23" s="6">
        <f>MAX($E$5:E22)+1+IF(MAX($E$5:E22)=0,100,0)</f>
        <v>115</v>
      </c>
      <c r="F23" s="3"/>
      <c r="G23" s="1"/>
      <c r="H23" s="1"/>
      <c r="I23" s="1"/>
      <c r="J23" s="1"/>
      <c r="K23" s="4"/>
      <c r="L23" s="6">
        <f t="shared" si="10"/>
        <v>215</v>
      </c>
      <c r="M23" s="3"/>
      <c r="N23" s="1"/>
      <c r="O23" s="1"/>
      <c r="P23" s="1"/>
      <c r="Q23" s="1"/>
      <c r="R23" s="4"/>
      <c r="S23" s="11"/>
      <c r="T23" s="12"/>
      <c r="U23" s="25"/>
      <c r="V23" s="12" t="str">
        <f t="shared" si="1"/>
        <v/>
      </c>
      <c r="W23" s="12" t="str">
        <f t="shared" si="2"/>
        <v/>
      </c>
      <c r="X23" s="25"/>
      <c r="Y23" s="23" t="str">
        <f t="shared" si="3"/>
        <v/>
      </c>
      <c r="Z23" s="23" t="str">
        <f t="shared" si="4"/>
        <v/>
      </c>
      <c r="AA23" s="25"/>
      <c r="AB23" s="23" t="str">
        <f t="shared" si="5"/>
        <v/>
      </c>
      <c r="AC23" s="23" t="str">
        <f t="shared" si="6"/>
        <v/>
      </c>
      <c r="AD23" s="23"/>
      <c r="AE23" s="27" t="str">
        <f ca="1">IFERROR(IFERROR(VLOOKUP(F23&amp;"_"&amp;T23&amp;"_"&amp;data!$A$2,INDIRECT("A"&amp;ROW()+1&amp;":$D$100"),4,FALSE),IFERROR(VLOOKUP(F23&amp;"_"&amp;T23&amp;"_"&amp;data!$A$3,INDIRECT("A"&amp;ROW()+1&amp;":$D$100"),4,FALSE),IFERROR(VLOOKUP(F23&amp;"_"&amp;T23&amp;"_"&amp;data!$A$4,INDIRECT("A"&amp;ROW()+1&amp;":$D$100"),4,FALSE),IFERROR(VLOOKUP(F23&amp;"_"&amp;T23&amp;"_"&amp;data!$A$5,INDIRECT("A"&amp;ROW()+1&amp;":$D$100"),4,FALSE),IFERROR(VLOOKUP(F23&amp;"_"&amp;T23&amp;"_"&amp;data!$A$6,INDIRECT("A"&amp;ROW()+1&amp;":$D$100"),4,FALSE),IFERROR(VLOOKUP(F23&amp;"_"&amp;T23&amp;"_"&amp;data!$A$7,INDIRECT("A"&amp;ROW()+1&amp;":$D$100"),4,FALSE),VLOOKUP(F23&amp;"_"&amp;T23&amp;"_"&amp;data!$A$8,INDIRECT("A"&amp;ROW()+1&amp;":$D$100"),4,FALSE)))))))-OFFSET(AE23,1,3),"")</f>
        <v/>
      </c>
      <c r="AF23" s="27" t="str">
        <f ca="1">IFERROR(IFERROR(VLOOKUP(M23&amp;"_"&amp;T23&amp;"_"&amp;data!$A$2,INDIRECT("B"&amp;ROW()+1&amp;":$D$100"),3,FALSE),IFERROR(VLOOKUP(M23&amp;"_"&amp;T23&amp;"_"&amp;data!$A$3,INDIRECT("B"&amp;ROW()+1&amp;":$D$100"),3,FALSE),IFERROR(VLOOKUP(M23&amp;"_"&amp;T23&amp;"_"&amp;data!$A$4,INDIRECT("B"&amp;ROW()+1&amp;":$D$100"),3,FALSE),IFERROR(VLOOKUP(M23&amp;"_"&amp;T23&amp;"_"&amp;data!$A$5,INDIRECT("B"&amp;ROW()+1&amp;":$D$100"),3,FALSE),IFERROR(VLOOKUP(M23&amp;"_"&amp;T23&amp;"_"&amp;data!$A$6,INDIRECT("B"&amp;ROW()+1&amp;":$D$100"),3,FALSE),IFERROR(VLOOKUP(M23&amp;"_"&amp;T23&amp;"_"&amp;data!$A$7,INDIRECT("B"&amp;ROW()+1&amp;":$D$100"),3,FALSE),VLOOKUP(M23&amp;"_"&amp;T23&amp;"_"&amp;data!$A$8,INDIRECT("B"&amp;ROW()+1&amp;":$D$100"),3,FALSE)))))))-OFFSET(AF23,1,2),"")</f>
        <v/>
      </c>
      <c r="AG23" s="13"/>
      <c r="AH23" s="7">
        <f t="shared" ca="1" si="7"/>
        <v>0.39583333333333337</v>
      </c>
      <c r="AI23" s="1">
        <f t="shared" si="15"/>
        <v>1</v>
      </c>
      <c r="AJ23" s="1">
        <f t="shared" si="16"/>
        <v>0</v>
      </c>
      <c r="AK23" s="1" cm="1">
        <f t="array" ref="AK23">IFERROR(LEN(_xlfn.TEXTJOIN("",TRUE,_xlfn.UNIQUE(_xlfn.MAKEARRAY(LEN(SUBSTITUTE(SUBSTITUTE(SUBSTITUTE(J23,"・",""),"　","")," ","")&amp;SUBSTITUTE(SUBSTITUTE(SUBSTITUTE(Q23,"・",""),"　","")," ","")),1,_xlfn.LAMBDA(_xlpm.row,_xlpm.col,MID(SUBSTITUTE(SUBSTITUTE(SUBSTITUTE(J23,"・",""),"　","")," ","")&amp;SUBSTITUTE(SUBSTITUTE(SUBSTITUTE(Q23,"・",""),"　","")," ",""),_xlpm.row,1)))))),0)</f>
        <v>0</v>
      </c>
      <c r="AL23" s="9">
        <f>90+30</f>
        <v>120</v>
      </c>
      <c r="AM23" s="10">
        <v>1</v>
      </c>
    </row>
    <row r="24" spans="1:39" ht="23.1" customHeight="1" x14ac:dyDescent="0.15">
      <c r="A24" s="79" t="str">
        <f t="shared" si="0"/>
        <v/>
      </c>
      <c r="B24" s="93" t="str">
        <f t="shared" si="9"/>
        <v/>
      </c>
      <c r="C24" s="95"/>
      <c r="D24" s="77">
        <f t="shared" ca="1" si="12"/>
        <v>0.39652777777777781</v>
      </c>
      <c r="E24" s="6">
        <f>MAX($E$5:E23)+1+IF(MAX($E$5:E23)=0,100,0)</f>
        <v>116</v>
      </c>
      <c r="F24" s="3"/>
      <c r="G24" s="1"/>
      <c r="H24" s="1"/>
      <c r="I24" s="1"/>
      <c r="J24" s="1"/>
      <c r="K24" s="4"/>
      <c r="L24" s="6">
        <f t="shared" si="10"/>
        <v>216</v>
      </c>
      <c r="M24" s="3"/>
      <c r="N24" s="1"/>
      <c r="O24" s="1"/>
      <c r="P24" s="1"/>
      <c r="Q24" s="1"/>
      <c r="R24" s="4"/>
      <c r="S24" s="11"/>
      <c r="T24" s="12"/>
      <c r="U24" s="25"/>
      <c r="V24" s="12" t="str">
        <f t="shared" si="1"/>
        <v/>
      </c>
      <c r="W24" s="12" t="str">
        <f t="shared" si="2"/>
        <v/>
      </c>
      <c r="X24" s="25"/>
      <c r="Y24" s="23" t="str">
        <f t="shared" si="3"/>
        <v/>
      </c>
      <c r="Z24" s="23" t="str">
        <f t="shared" si="4"/>
        <v/>
      </c>
      <c r="AA24" s="25"/>
      <c r="AB24" s="23" t="str">
        <f t="shared" si="5"/>
        <v/>
      </c>
      <c r="AC24" s="23" t="str">
        <f t="shared" si="6"/>
        <v/>
      </c>
      <c r="AD24" s="23"/>
      <c r="AE24" s="27" t="str">
        <f ca="1">IFERROR(IFERROR(VLOOKUP(F24&amp;"_"&amp;T24&amp;"_"&amp;data!$A$2,INDIRECT("A"&amp;ROW()+1&amp;":$D$100"),4,FALSE),IFERROR(VLOOKUP(F24&amp;"_"&amp;T24&amp;"_"&amp;data!$A$3,INDIRECT("A"&amp;ROW()+1&amp;":$D$100"),4,FALSE),IFERROR(VLOOKUP(F24&amp;"_"&amp;T24&amp;"_"&amp;data!$A$4,INDIRECT("A"&amp;ROW()+1&amp;":$D$100"),4,FALSE),IFERROR(VLOOKUP(F24&amp;"_"&amp;T24&amp;"_"&amp;data!$A$5,INDIRECT("A"&amp;ROW()+1&amp;":$D$100"),4,FALSE),IFERROR(VLOOKUP(F24&amp;"_"&amp;T24&amp;"_"&amp;data!$A$6,INDIRECT("A"&amp;ROW()+1&amp;":$D$100"),4,FALSE),IFERROR(VLOOKUP(F24&amp;"_"&amp;T24&amp;"_"&amp;data!$A$7,INDIRECT("A"&amp;ROW()+1&amp;":$D$100"),4,FALSE),VLOOKUP(F24&amp;"_"&amp;T24&amp;"_"&amp;data!$A$8,INDIRECT("A"&amp;ROW()+1&amp;":$D$100"),4,FALSE)))))))-OFFSET(AE24,1,3),"")</f>
        <v/>
      </c>
      <c r="AF24" s="27" t="str">
        <f ca="1">IFERROR(IFERROR(VLOOKUP(M24&amp;"_"&amp;T24&amp;"_"&amp;data!$A$2,INDIRECT("B"&amp;ROW()+1&amp;":$D$100"),3,FALSE),IFERROR(VLOOKUP(M24&amp;"_"&amp;T24&amp;"_"&amp;data!$A$3,INDIRECT("B"&amp;ROW()+1&amp;":$D$100"),3,FALSE),IFERROR(VLOOKUP(M24&amp;"_"&amp;T24&amp;"_"&amp;data!$A$4,INDIRECT("B"&amp;ROW()+1&amp;":$D$100"),3,FALSE),IFERROR(VLOOKUP(M24&amp;"_"&amp;T24&amp;"_"&amp;data!$A$5,INDIRECT("B"&amp;ROW()+1&amp;":$D$100"),3,FALSE),IFERROR(VLOOKUP(M24&amp;"_"&amp;T24&amp;"_"&amp;data!$A$6,INDIRECT("B"&amp;ROW()+1&amp;":$D$100"),3,FALSE),IFERROR(VLOOKUP(M24&amp;"_"&amp;T24&amp;"_"&amp;data!$A$7,INDIRECT("B"&amp;ROW()+1&amp;":$D$100"),3,FALSE),VLOOKUP(M24&amp;"_"&amp;T24&amp;"_"&amp;data!$A$8,INDIRECT("B"&amp;ROW()+1&amp;":$D$100"),3,FALSE)))))))-OFFSET(AF24,1,2),"")</f>
        <v/>
      </c>
      <c r="AG24" s="13"/>
      <c r="AH24" s="7">
        <f t="shared" ca="1" si="7"/>
        <v>0.39652777777777781</v>
      </c>
      <c r="AI24" s="1">
        <f t="shared" si="15"/>
        <v>1</v>
      </c>
      <c r="AJ24" s="1">
        <f t="shared" si="16"/>
        <v>0</v>
      </c>
      <c r="AK24" s="1" cm="1">
        <f t="array" ref="AK24">IFERROR(LEN(_xlfn.TEXTJOIN("",TRUE,_xlfn.UNIQUE(_xlfn.MAKEARRAY(LEN(SUBSTITUTE(SUBSTITUTE(SUBSTITUTE(J24,"・",""),"　","")," ","")&amp;SUBSTITUTE(SUBSTITUTE(SUBSTITUTE(Q24,"・",""),"　","")," ","")),1,_xlfn.LAMBDA(_xlpm.row,_xlpm.col,MID(SUBSTITUTE(SUBSTITUTE(SUBSTITUTE(J24,"・",""),"　","")," ","")&amp;SUBSTITUTE(SUBSTITUTE(SUBSTITUTE(Q24,"・",""),"　","")," ",""),_xlpm.row,1)))))),0)</f>
        <v>0</v>
      </c>
      <c r="AL24" s="9">
        <f>90+30</f>
        <v>120</v>
      </c>
      <c r="AM24" s="10">
        <v>1</v>
      </c>
    </row>
    <row r="25" spans="1:39" ht="20.100000000000001" customHeight="1" x14ac:dyDescent="0.15">
      <c r="A25" s="79" t="str">
        <f t="shared" si="0"/>
        <v/>
      </c>
      <c r="B25" s="93" t="str">
        <f t="shared" si="9"/>
        <v/>
      </c>
      <c r="C25" s="95"/>
      <c r="D25" s="77">
        <f t="shared" ca="1" si="12"/>
        <v>0.39722222222222225</v>
      </c>
      <c r="E25" s="132" t="s">
        <v>40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4"/>
      <c r="S25" s="11"/>
      <c r="T25" s="12"/>
      <c r="U25" s="25"/>
      <c r="V25" s="12" t="str">
        <f t="shared" si="1"/>
        <v/>
      </c>
      <c r="W25" s="12" t="str">
        <f t="shared" si="2"/>
        <v/>
      </c>
      <c r="X25" s="25"/>
      <c r="Y25" s="23" t="str">
        <f t="shared" si="3"/>
        <v/>
      </c>
      <c r="Z25" s="23" t="str">
        <f t="shared" si="4"/>
        <v/>
      </c>
      <c r="AA25" s="25"/>
      <c r="AB25" s="23" t="str">
        <f t="shared" si="5"/>
        <v/>
      </c>
      <c r="AC25" s="23" t="str">
        <f t="shared" si="6"/>
        <v/>
      </c>
      <c r="AD25" s="23"/>
      <c r="AE25" s="27" t="str">
        <f ca="1">IFERROR(IFERROR(VLOOKUP(F25&amp;"_"&amp;T25&amp;"_"&amp;data!$A$2,INDIRECT("A"&amp;ROW()+1&amp;":$D$100"),4,FALSE),IFERROR(VLOOKUP(F25&amp;"_"&amp;T25&amp;"_"&amp;data!$A$3,INDIRECT("A"&amp;ROW()+1&amp;":$D$100"),4,FALSE),IFERROR(VLOOKUP(F25&amp;"_"&amp;T25&amp;"_"&amp;data!$A$4,INDIRECT("A"&amp;ROW()+1&amp;":$D$100"),4,FALSE),IFERROR(VLOOKUP(F25&amp;"_"&amp;T25&amp;"_"&amp;data!$A$5,INDIRECT("A"&amp;ROW()+1&amp;":$D$100"),4,FALSE),IFERROR(VLOOKUP(F25&amp;"_"&amp;T25&amp;"_"&amp;data!$A$6,INDIRECT("A"&amp;ROW()+1&amp;":$D$100"),4,FALSE),IFERROR(VLOOKUP(F25&amp;"_"&amp;T25&amp;"_"&amp;data!$A$7,INDIRECT("A"&amp;ROW()+1&amp;":$D$100"),4,FALSE),VLOOKUP(F25&amp;"_"&amp;T25&amp;"_"&amp;data!$A$8,INDIRECT("A"&amp;ROW()+1&amp;":$D$100"),4,FALSE)))))))-OFFSET(AE25,1,3),"")</f>
        <v/>
      </c>
      <c r="AF25" s="27" t="str">
        <f ca="1">IFERROR(IFERROR(VLOOKUP(M25&amp;"_"&amp;T25&amp;"_"&amp;data!$A$2,INDIRECT("B"&amp;ROW()+1&amp;":$D$100"),3,FALSE),IFERROR(VLOOKUP(M25&amp;"_"&amp;T25&amp;"_"&amp;data!$A$3,INDIRECT("B"&amp;ROW()+1&amp;":$D$100"),3,FALSE),IFERROR(VLOOKUP(M25&amp;"_"&amp;T25&amp;"_"&amp;data!$A$4,INDIRECT("B"&amp;ROW()+1&amp;":$D$100"),3,FALSE),IFERROR(VLOOKUP(M25&amp;"_"&amp;T25&amp;"_"&amp;data!$A$5,INDIRECT("B"&amp;ROW()+1&amp;":$D$100"),3,FALSE),IFERROR(VLOOKUP(M25&amp;"_"&amp;T25&amp;"_"&amp;data!$A$6,INDIRECT("B"&amp;ROW()+1&amp;":$D$100"),3,FALSE),IFERROR(VLOOKUP(M25&amp;"_"&amp;T25&amp;"_"&amp;data!$A$7,INDIRECT("B"&amp;ROW()+1&amp;":$D$100"),3,FALSE),VLOOKUP(M25&amp;"_"&amp;T25&amp;"_"&amp;data!$A$8,INDIRECT("B"&amp;ROW()+1&amp;":$D$100"),3,FALSE)))))))-OFFSET(AF25,1,2),"")</f>
        <v/>
      </c>
      <c r="AG25" s="13"/>
      <c r="AH25" s="7">
        <f t="shared" ca="1" si="7"/>
        <v>0.39722222222222225</v>
      </c>
      <c r="AI25" s="8">
        <v>25</v>
      </c>
      <c r="AJ25" s="38">
        <f>AI15+AI16+AI17+AI18+AI19+AI20+AI21+AI22+AI23+AI24</f>
        <v>5</v>
      </c>
      <c r="AK25" s="39" t="s">
        <v>29</v>
      </c>
      <c r="AL25" s="9"/>
      <c r="AM25" s="10"/>
    </row>
    <row r="26" spans="1:39" ht="20.100000000000001" customHeight="1" x14ac:dyDescent="0.15">
      <c r="A26" s="79" t="str">
        <f t="shared" si="0"/>
        <v/>
      </c>
      <c r="B26" s="93" t="str">
        <f t="shared" si="9"/>
        <v/>
      </c>
      <c r="C26" s="95"/>
      <c r="D26" s="77">
        <f t="shared" ca="1" si="12"/>
        <v>0.41458333333333336</v>
      </c>
      <c r="E26" s="132" t="s">
        <v>36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/>
      <c r="S26" s="11"/>
      <c r="T26" s="12"/>
      <c r="U26" s="13"/>
      <c r="V26" s="12" t="str">
        <f t="shared" si="1"/>
        <v/>
      </c>
      <c r="W26" s="12" t="str">
        <f t="shared" si="2"/>
        <v/>
      </c>
      <c r="X26" s="13"/>
      <c r="Y26" s="23" t="str">
        <f t="shared" si="3"/>
        <v/>
      </c>
      <c r="Z26" s="23" t="str">
        <f t="shared" si="4"/>
        <v/>
      </c>
      <c r="AA26" s="13"/>
      <c r="AB26" s="23" t="str">
        <f t="shared" si="5"/>
        <v/>
      </c>
      <c r="AC26" s="23" t="str">
        <f t="shared" si="6"/>
        <v/>
      </c>
      <c r="AD26" s="14"/>
      <c r="AE26" s="27" t="str">
        <f ca="1">IFERROR(IFERROR(VLOOKUP(F26&amp;"_"&amp;T26&amp;"_"&amp;data!$A$2,INDIRECT("A"&amp;ROW()+1&amp;":$D$100"),4,FALSE),IFERROR(VLOOKUP(F26&amp;"_"&amp;T26&amp;"_"&amp;data!$A$3,INDIRECT("A"&amp;ROW()+1&amp;":$D$100"),4,FALSE),IFERROR(VLOOKUP(F26&amp;"_"&amp;T26&amp;"_"&amp;data!$A$4,INDIRECT("A"&amp;ROW()+1&amp;":$D$100"),4,FALSE),IFERROR(VLOOKUP(F26&amp;"_"&amp;T26&amp;"_"&amp;data!$A$5,INDIRECT("A"&amp;ROW()+1&amp;":$D$100"),4,FALSE),IFERROR(VLOOKUP(F26&amp;"_"&amp;T26&amp;"_"&amp;data!$A$6,INDIRECT("A"&amp;ROW()+1&amp;":$D$100"),4,FALSE),IFERROR(VLOOKUP(F26&amp;"_"&amp;T26&amp;"_"&amp;data!$A$7,INDIRECT("A"&amp;ROW()+1&amp;":$D$100"),4,FALSE),VLOOKUP(F26&amp;"_"&amp;T26&amp;"_"&amp;data!$A$8,INDIRECT("A"&amp;ROW()+1&amp;":$D$100"),4,FALSE)))))))-OFFSET(AE26,1,3),"")</f>
        <v/>
      </c>
      <c r="AF26" s="27" t="str">
        <f ca="1">IFERROR(IFERROR(VLOOKUP(M26&amp;"_"&amp;T26&amp;"_"&amp;data!$A$2,INDIRECT("B"&amp;ROW()+1&amp;":$D$100"),3,FALSE),IFERROR(VLOOKUP(M26&amp;"_"&amp;T26&amp;"_"&amp;data!$A$3,INDIRECT("B"&amp;ROW()+1&amp;":$D$100"),3,FALSE),IFERROR(VLOOKUP(M26&amp;"_"&amp;T26&amp;"_"&amp;data!$A$4,INDIRECT("B"&amp;ROW()+1&amp;":$D$100"),3,FALSE),IFERROR(VLOOKUP(M26&amp;"_"&amp;T26&amp;"_"&amp;data!$A$5,INDIRECT("B"&amp;ROW()+1&amp;":$D$100"),3,FALSE),IFERROR(VLOOKUP(M26&amp;"_"&amp;T26&amp;"_"&amp;data!$A$6,INDIRECT("B"&amp;ROW()+1&amp;":$D$100"),3,FALSE),IFERROR(VLOOKUP(M26&amp;"_"&amp;T26&amp;"_"&amp;data!$A$7,INDIRECT("B"&amp;ROW()+1&amp;":$D$100"),3,FALSE),VLOOKUP(M26&amp;"_"&amp;T26&amp;"_"&amp;data!$A$8,INDIRECT("B"&amp;ROW()+1&amp;":$D$100"),3,FALSE)))))))-OFFSET(AF26,1,2),"")</f>
        <v/>
      </c>
      <c r="AG26" s="13"/>
      <c r="AH26" s="7">
        <f t="shared" ca="1" si="7"/>
        <v>0.41458333333333336</v>
      </c>
      <c r="AI26" s="8">
        <v>35</v>
      </c>
      <c r="AJ26" s="1">
        <f>MAX(H26,O26)</f>
        <v>0</v>
      </c>
      <c r="AK26" s="1" cm="1">
        <f t="array" ref="AK26">IFERROR(LEN(_xlfn.TEXTJOIN("",TRUE,_xlfn.UNIQUE(_xlfn.MAKEARRAY(LEN(SUBSTITUTE(SUBSTITUTE(SUBSTITUTE(J26,"・",""),"　","")," ","")&amp;SUBSTITUTE(SUBSTITUTE(SUBSTITUTE(Q26,"・",""),"　","")," ","")),1,_xlfn.LAMBDA(_xlpm.row,_xlpm.col,MID(SUBSTITUTE(SUBSTITUTE(SUBSTITUTE(J26,"・",""),"　","")," ","")&amp;SUBSTITUTE(SUBSTITUTE(SUBSTITUTE(Q26,"・",""),"　","")," ",""),_xlpm.row,1)))))),0)</f>
        <v>0</v>
      </c>
      <c r="AL26" s="9"/>
      <c r="AM26" s="10"/>
    </row>
    <row r="27" spans="1:39" ht="23.1" customHeight="1" x14ac:dyDescent="0.15">
      <c r="A27" s="79" t="str">
        <f t="shared" si="0"/>
        <v/>
      </c>
      <c r="B27" s="93" t="str">
        <f t="shared" si="9"/>
        <v/>
      </c>
      <c r="C27" s="95"/>
      <c r="D27" s="77">
        <f t="shared" ca="1" si="12"/>
        <v>0.43888888888888894</v>
      </c>
      <c r="E27" s="132" t="s">
        <v>39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/>
      <c r="S27" s="11"/>
      <c r="T27" s="12"/>
      <c r="U27" s="13"/>
      <c r="V27" s="12" t="str">
        <f t="shared" si="1"/>
        <v/>
      </c>
      <c r="W27" s="12" t="str">
        <f t="shared" si="2"/>
        <v/>
      </c>
      <c r="X27" s="13"/>
      <c r="Y27" s="23" t="str">
        <f t="shared" si="3"/>
        <v/>
      </c>
      <c r="Z27" s="23" t="str">
        <f t="shared" si="4"/>
        <v/>
      </c>
      <c r="AA27" s="13"/>
      <c r="AB27" s="23" t="str">
        <f t="shared" si="5"/>
        <v/>
      </c>
      <c r="AC27" s="23" t="str">
        <f t="shared" si="6"/>
        <v/>
      </c>
      <c r="AD27" s="14"/>
      <c r="AE27" s="27" t="str">
        <f ca="1">IFERROR(IFERROR(VLOOKUP(F27&amp;"_"&amp;T27&amp;"_"&amp;data!$A$2,INDIRECT("A"&amp;ROW()+1&amp;":$D$100"),4,FALSE),IFERROR(VLOOKUP(F27&amp;"_"&amp;T27&amp;"_"&amp;data!$A$3,INDIRECT("A"&amp;ROW()+1&amp;":$D$100"),4,FALSE),IFERROR(VLOOKUP(F27&amp;"_"&amp;T27&amp;"_"&amp;data!$A$4,INDIRECT("A"&amp;ROW()+1&amp;":$D$100"),4,FALSE),IFERROR(VLOOKUP(F27&amp;"_"&amp;T27&amp;"_"&amp;data!$A$5,INDIRECT("A"&amp;ROW()+1&amp;":$D$100"),4,FALSE),IFERROR(VLOOKUP(F27&amp;"_"&amp;T27&amp;"_"&amp;data!$A$6,INDIRECT("A"&amp;ROW()+1&amp;":$D$100"),4,FALSE),IFERROR(VLOOKUP(F27&amp;"_"&amp;T27&amp;"_"&amp;data!$A$7,INDIRECT("A"&amp;ROW()+1&amp;":$D$100"),4,FALSE),VLOOKUP(F27&amp;"_"&amp;T27&amp;"_"&amp;data!$A$8,INDIRECT("A"&amp;ROW()+1&amp;":$D$100"),4,FALSE)))))))-OFFSET(AE27,1,3),"")</f>
        <v/>
      </c>
      <c r="AF27" s="27" t="str">
        <f ca="1">IFERROR(IFERROR(VLOOKUP(M27&amp;"_"&amp;T27&amp;"_"&amp;data!$A$2,INDIRECT("B"&amp;ROW()+1&amp;":$D$100"),3,FALSE),IFERROR(VLOOKUP(M27&amp;"_"&amp;T27&amp;"_"&amp;data!$A$3,INDIRECT("B"&amp;ROW()+1&amp;":$D$100"),3,FALSE),IFERROR(VLOOKUP(M27&amp;"_"&amp;T27&amp;"_"&amp;data!$A$4,INDIRECT("B"&amp;ROW()+1&amp;":$D$100"),3,FALSE),IFERROR(VLOOKUP(M27&amp;"_"&amp;T27&amp;"_"&amp;data!$A$5,INDIRECT("B"&amp;ROW()+1&amp;":$D$100"),3,FALSE),IFERROR(VLOOKUP(M27&amp;"_"&amp;T27&amp;"_"&amp;data!$A$6,INDIRECT("B"&amp;ROW()+1&amp;":$D$100"),3,FALSE),IFERROR(VLOOKUP(M27&amp;"_"&amp;T27&amp;"_"&amp;data!$A$7,INDIRECT("B"&amp;ROW()+1&amp;":$D$100"),3,FALSE),VLOOKUP(M27&amp;"_"&amp;T27&amp;"_"&amp;data!$A$8,INDIRECT("B"&amp;ROW()+1&amp;":$D$100"),3,FALSE)))))))-OFFSET(AF27,1,2),"")</f>
        <v/>
      </c>
      <c r="AG27" s="13"/>
      <c r="AH27" s="7">
        <f t="shared" ca="1" si="7"/>
        <v>0.43888888888888894</v>
      </c>
      <c r="AI27" s="8">
        <v>5</v>
      </c>
      <c r="AJ27" s="1">
        <f>MAX(H27,O27)</f>
        <v>0</v>
      </c>
      <c r="AK27" s="1" cm="1">
        <f t="array" ref="AK27">IFERROR(LEN(_xlfn.TEXTJOIN("",TRUE,_xlfn.UNIQUE(_xlfn.MAKEARRAY(LEN(SUBSTITUTE(SUBSTITUTE(SUBSTITUTE(J27,"・",""),"　","")," ","")&amp;SUBSTITUTE(SUBSTITUTE(SUBSTITUTE(Q27,"・",""),"　","")," ","")),1,_xlfn.LAMBDA(_xlpm.row,_xlpm.col,MID(SUBSTITUTE(SUBSTITUTE(SUBSTITUTE(J27,"・",""),"　","")," ","")&amp;SUBSTITUTE(SUBSTITUTE(SUBSTITUTE(Q27,"・",""),"　","")," ",""),_xlpm.row,1)))))),0)</f>
        <v>0</v>
      </c>
      <c r="AL27" s="9"/>
      <c r="AM27" s="10"/>
    </row>
    <row r="28" spans="1:39" ht="23.1" customHeight="1" x14ac:dyDescent="0.15">
      <c r="A28" s="79" t="str">
        <f t="shared" si="0"/>
        <v/>
      </c>
      <c r="B28" s="93" t="str">
        <f t="shared" si="9"/>
        <v/>
      </c>
      <c r="C28" s="95"/>
      <c r="D28" s="77">
        <f t="shared" ca="1" si="12"/>
        <v>0.44236111111111115</v>
      </c>
      <c r="E28" s="6">
        <f>MAX($E$5:E27)+1+IF(MAX($E$5:E27)=0,100,0)</f>
        <v>117</v>
      </c>
      <c r="F28" s="3"/>
      <c r="G28" s="1"/>
      <c r="H28" s="1"/>
      <c r="I28" s="1"/>
      <c r="J28" s="1"/>
      <c r="K28" s="4"/>
      <c r="L28" s="6">
        <f t="shared" ref="L28:L30" si="17">E28+100</f>
        <v>217</v>
      </c>
      <c r="M28" s="3"/>
      <c r="N28" s="1"/>
      <c r="O28" s="1"/>
      <c r="P28" s="1"/>
      <c r="Q28" s="1"/>
      <c r="R28" s="4"/>
      <c r="S28" s="11"/>
      <c r="T28" s="12"/>
      <c r="U28" s="25"/>
      <c r="V28" s="12" t="str">
        <f t="shared" si="1"/>
        <v/>
      </c>
      <c r="W28" s="12" t="str">
        <f t="shared" si="2"/>
        <v/>
      </c>
      <c r="X28" s="25"/>
      <c r="Y28" s="23" t="str">
        <f t="shared" si="3"/>
        <v/>
      </c>
      <c r="Z28" s="23" t="str">
        <f t="shared" si="4"/>
        <v/>
      </c>
      <c r="AA28" s="25"/>
      <c r="AB28" s="23" t="str">
        <f t="shared" si="5"/>
        <v/>
      </c>
      <c r="AC28" s="23" t="str">
        <f t="shared" si="6"/>
        <v/>
      </c>
      <c r="AD28" s="23"/>
      <c r="AE28" s="27" t="str">
        <f ca="1">IFERROR(IFERROR(VLOOKUP(F28&amp;"_"&amp;T28&amp;"_"&amp;data!$A$2,INDIRECT("A"&amp;ROW()+1&amp;":$D$100"),4,FALSE),IFERROR(VLOOKUP(F28&amp;"_"&amp;T28&amp;"_"&amp;data!$A$3,INDIRECT("A"&amp;ROW()+1&amp;":$D$100"),4,FALSE),IFERROR(VLOOKUP(F28&amp;"_"&amp;T28&amp;"_"&amp;data!$A$4,INDIRECT("A"&amp;ROW()+1&amp;":$D$100"),4,FALSE),IFERROR(VLOOKUP(F28&amp;"_"&amp;T28&amp;"_"&amp;data!$A$5,INDIRECT("A"&amp;ROW()+1&amp;":$D$100"),4,FALSE),IFERROR(VLOOKUP(F28&amp;"_"&amp;T28&amp;"_"&amp;data!$A$6,INDIRECT("A"&amp;ROW()+1&amp;":$D$100"),4,FALSE),IFERROR(VLOOKUP(F28&amp;"_"&amp;T28&amp;"_"&amp;data!$A$7,INDIRECT("A"&amp;ROW()+1&amp;":$D$100"),4,FALSE),VLOOKUP(F28&amp;"_"&amp;T28&amp;"_"&amp;data!$A$8,INDIRECT("A"&amp;ROW()+1&amp;":$D$100"),4,FALSE)))))))-OFFSET(AE28,1,3),"")</f>
        <v/>
      </c>
      <c r="AF28" s="27" t="str">
        <f ca="1">IFERROR(IFERROR(VLOOKUP(M28&amp;"_"&amp;T28&amp;"_"&amp;data!$A$2,INDIRECT("B"&amp;ROW()+1&amp;":$D$100"),3,FALSE),IFERROR(VLOOKUP(M28&amp;"_"&amp;T28&amp;"_"&amp;data!$A$3,INDIRECT("B"&amp;ROW()+1&amp;":$D$100"),3,FALSE),IFERROR(VLOOKUP(M28&amp;"_"&amp;T28&amp;"_"&amp;data!$A$4,INDIRECT("B"&amp;ROW()+1&amp;":$D$100"),3,FALSE),IFERROR(VLOOKUP(M28&amp;"_"&amp;T28&amp;"_"&amp;data!$A$5,INDIRECT("B"&amp;ROW()+1&amp;":$D$100"),3,FALSE),IFERROR(VLOOKUP(M28&amp;"_"&amp;T28&amp;"_"&amp;data!$A$6,INDIRECT("B"&amp;ROW()+1&amp;":$D$100"),3,FALSE),IFERROR(VLOOKUP(M28&amp;"_"&amp;T28&amp;"_"&amp;data!$A$7,INDIRECT("B"&amp;ROW()+1&amp;":$D$100"),3,FALSE),VLOOKUP(M28&amp;"_"&amp;T28&amp;"_"&amp;data!$A$8,INDIRECT("B"&amp;ROW()+1&amp;":$D$100"),3,FALSE)))))))-OFFSET(AF28,1,2),"")</f>
        <v/>
      </c>
      <c r="AG28" s="13"/>
      <c r="AH28" s="7">
        <f t="shared" ca="1" si="7"/>
        <v>0.44236111111111115</v>
      </c>
      <c r="AI28" s="1">
        <f t="shared" ref="AI28:AI30" si="18">INT((AJ28*AK28*AL28)/60+0.99+AM28)</f>
        <v>0</v>
      </c>
      <c r="AJ28" s="1">
        <f>MAX(H28,O28)</f>
        <v>0</v>
      </c>
      <c r="AK28" s="1" cm="1">
        <f t="array" ref="AK28">IFERROR(LEN(_xlfn.TEXTJOIN("",TRUE,_xlfn.UNIQUE(_xlfn.MAKEARRAY(LEN(SUBSTITUTE(SUBSTITUTE(SUBSTITUTE(J28,"・",""),"　","")," ","")&amp;SUBSTITUTE(SUBSTITUTE(SUBSTITUTE(Q28,"・",""),"　","")," ","")),1,_xlfn.LAMBDA(_xlpm.row,_xlpm.col,MID(SUBSTITUTE(SUBSTITUTE(SUBSTITUTE(J28,"・",""),"　","")," ","")&amp;SUBSTITUTE(SUBSTITUTE(SUBSTITUTE(Q28,"・",""),"　","")," ",""),_xlpm.row,1)))))),0)</f>
        <v>0</v>
      </c>
      <c r="AL28" s="9">
        <f t="shared" ref="AL28:AL45" si="19">75+35</f>
        <v>110</v>
      </c>
      <c r="AM28" s="10">
        <v>0</v>
      </c>
    </row>
    <row r="29" spans="1:39" ht="23.1" customHeight="1" x14ac:dyDescent="0.15">
      <c r="A29" s="79" t="str">
        <f t="shared" si="0"/>
        <v/>
      </c>
      <c r="B29" s="93" t="str">
        <f t="shared" si="9"/>
        <v/>
      </c>
      <c r="C29" s="95"/>
      <c r="D29" s="77">
        <f t="shared" ca="1" si="12"/>
        <v>0.44236111111111115</v>
      </c>
      <c r="E29" s="6">
        <f>MAX($E$5:E28)+1+IF(MAX($E$5:E28)=0,100,0)</f>
        <v>118</v>
      </c>
      <c r="F29" s="3"/>
      <c r="G29" s="1"/>
      <c r="H29" s="1"/>
      <c r="I29" s="1"/>
      <c r="J29" s="1"/>
      <c r="K29" s="4"/>
      <c r="L29" s="6">
        <f t="shared" si="17"/>
        <v>218</v>
      </c>
      <c r="M29" s="3"/>
      <c r="N29" s="1"/>
      <c r="O29" s="1"/>
      <c r="P29" s="1"/>
      <c r="Q29" s="1"/>
      <c r="R29" s="4"/>
      <c r="S29" s="11"/>
      <c r="T29" s="12"/>
      <c r="U29" s="25"/>
      <c r="V29" s="12" t="str">
        <f t="shared" si="1"/>
        <v/>
      </c>
      <c r="W29" s="12" t="str">
        <f t="shared" si="2"/>
        <v/>
      </c>
      <c r="X29" s="25"/>
      <c r="Y29" s="23" t="str">
        <f t="shared" si="3"/>
        <v/>
      </c>
      <c r="Z29" s="23" t="str">
        <f t="shared" si="4"/>
        <v/>
      </c>
      <c r="AA29" s="25"/>
      <c r="AB29" s="23" t="str">
        <f t="shared" si="5"/>
        <v/>
      </c>
      <c r="AC29" s="23" t="str">
        <f t="shared" si="6"/>
        <v/>
      </c>
      <c r="AD29" s="23"/>
      <c r="AE29" s="27" t="str">
        <f ca="1">IFERROR(IFERROR(VLOOKUP(F29&amp;"_"&amp;T29&amp;"_"&amp;data!$A$2,INDIRECT("A"&amp;ROW()+1&amp;":$D$100"),4,FALSE),IFERROR(VLOOKUP(F29&amp;"_"&amp;T29&amp;"_"&amp;data!$A$3,INDIRECT("A"&amp;ROW()+1&amp;":$D$100"),4,FALSE),IFERROR(VLOOKUP(F29&amp;"_"&amp;T29&amp;"_"&amp;data!$A$4,INDIRECT("A"&amp;ROW()+1&amp;":$D$100"),4,FALSE),IFERROR(VLOOKUP(F29&amp;"_"&amp;T29&amp;"_"&amp;data!$A$5,INDIRECT("A"&amp;ROW()+1&amp;":$D$100"),4,FALSE),IFERROR(VLOOKUP(F29&amp;"_"&amp;T29&amp;"_"&amp;data!$A$6,INDIRECT("A"&amp;ROW()+1&amp;":$D$100"),4,FALSE),IFERROR(VLOOKUP(F29&amp;"_"&amp;T29&amp;"_"&amp;data!$A$7,INDIRECT("A"&amp;ROW()+1&amp;":$D$100"),4,FALSE),VLOOKUP(F29&amp;"_"&amp;T29&amp;"_"&amp;data!$A$8,INDIRECT("A"&amp;ROW()+1&amp;":$D$100"),4,FALSE)))))))-OFFSET(AE29,1,3),"")</f>
        <v/>
      </c>
      <c r="AF29" s="27" t="str">
        <f ca="1">IFERROR(IFERROR(VLOOKUP(M29&amp;"_"&amp;T29&amp;"_"&amp;data!$A$2,INDIRECT("B"&amp;ROW()+1&amp;":$D$100"),3,FALSE),IFERROR(VLOOKUP(M29&amp;"_"&amp;T29&amp;"_"&amp;data!$A$3,INDIRECT("B"&amp;ROW()+1&amp;":$D$100"),3,FALSE),IFERROR(VLOOKUP(M29&amp;"_"&amp;T29&amp;"_"&amp;data!$A$4,INDIRECT("B"&amp;ROW()+1&amp;":$D$100"),3,FALSE),IFERROR(VLOOKUP(M29&amp;"_"&amp;T29&amp;"_"&amp;data!$A$5,INDIRECT("B"&amp;ROW()+1&amp;":$D$100"),3,FALSE),IFERROR(VLOOKUP(M29&amp;"_"&amp;T29&amp;"_"&amp;data!$A$6,INDIRECT("B"&amp;ROW()+1&amp;":$D$100"),3,FALSE),IFERROR(VLOOKUP(M29&amp;"_"&amp;T29&amp;"_"&amp;data!$A$7,INDIRECT("B"&amp;ROW()+1&amp;":$D$100"),3,FALSE),VLOOKUP(M29&amp;"_"&amp;T29&amp;"_"&amp;data!$A$8,INDIRECT("B"&amp;ROW()+1&amp;":$D$100"),3,FALSE)))))))-OFFSET(AF29,1,2),"")</f>
        <v/>
      </c>
      <c r="AG29" s="13"/>
      <c r="AH29" s="7">
        <f t="shared" ca="1" si="7"/>
        <v>0.44236111111111115</v>
      </c>
      <c r="AI29" s="1">
        <f t="shared" si="18"/>
        <v>0</v>
      </c>
      <c r="AJ29" s="1">
        <f>MAX(H29,O29)</f>
        <v>0</v>
      </c>
      <c r="AK29" s="1" cm="1">
        <f t="array" ref="AK29">IFERROR(LEN(_xlfn.TEXTJOIN("",TRUE,_xlfn.UNIQUE(_xlfn.MAKEARRAY(LEN(SUBSTITUTE(SUBSTITUTE(SUBSTITUTE(J29,"・",""),"　","")," ","")&amp;SUBSTITUTE(SUBSTITUTE(SUBSTITUTE(Q29,"・",""),"　","")," ","")),1,_xlfn.LAMBDA(_xlpm.row,_xlpm.col,MID(SUBSTITUTE(SUBSTITUTE(SUBSTITUTE(J29,"・",""),"　","")," ","")&amp;SUBSTITUTE(SUBSTITUTE(SUBSTITUTE(Q29,"・",""),"　","")," ",""),_xlpm.row,1)))))),0)</f>
        <v>0</v>
      </c>
      <c r="AL29" s="9">
        <f t="shared" si="19"/>
        <v>110</v>
      </c>
      <c r="AM29" s="10">
        <v>0</v>
      </c>
    </row>
    <row r="30" spans="1:39" ht="23.1" customHeight="1" x14ac:dyDescent="0.15">
      <c r="A30" s="79" t="str">
        <f t="shared" si="0"/>
        <v/>
      </c>
      <c r="B30" s="93" t="str">
        <f t="shared" si="9"/>
        <v/>
      </c>
      <c r="C30" s="95"/>
      <c r="D30" s="77">
        <f t="shared" ca="1" si="12"/>
        <v>0.44236111111111115</v>
      </c>
      <c r="E30" s="6">
        <f>MAX($E$5:E29)+1+IF(MAX($E$5:E29)=0,100,0)</f>
        <v>119</v>
      </c>
      <c r="F30" s="3"/>
      <c r="G30" s="1"/>
      <c r="H30" s="1"/>
      <c r="I30" s="1"/>
      <c r="J30" s="1"/>
      <c r="K30" s="4"/>
      <c r="L30" s="6">
        <f t="shared" si="17"/>
        <v>219</v>
      </c>
      <c r="M30" s="3"/>
      <c r="N30" s="1"/>
      <c r="O30" s="1"/>
      <c r="P30" s="1"/>
      <c r="Q30" s="1"/>
      <c r="R30" s="4"/>
      <c r="S30" s="11"/>
      <c r="T30" s="12"/>
      <c r="U30" s="25"/>
      <c r="V30" s="12" t="str">
        <f t="shared" si="1"/>
        <v/>
      </c>
      <c r="W30" s="12" t="str">
        <f t="shared" si="2"/>
        <v/>
      </c>
      <c r="X30" s="25"/>
      <c r="Y30" s="23" t="str">
        <f t="shared" si="3"/>
        <v/>
      </c>
      <c r="Z30" s="23" t="str">
        <f t="shared" si="4"/>
        <v/>
      </c>
      <c r="AA30" s="25"/>
      <c r="AB30" s="23" t="str">
        <f t="shared" si="5"/>
        <v/>
      </c>
      <c r="AC30" s="23" t="str">
        <f t="shared" si="6"/>
        <v/>
      </c>
      <c r="AD30" s="23"/>
      <c r="AE30" s="27" t="str">
        <f ca="1">IFERROR(IFERROR(VLOOKUP(F30&amp;"_"&amp;T30&amp;"_"&amp;data!$A$2,INDIRECT("A"&amp;ROW()+1&amp;":$D$100"),4,FALSE),IFERROR(VLOOKUP(F30&amp;"_"&amp;T30&amp;"_"&amp;data!$A$3,INDIRECT("A"&amp;ROW()+1&amp;":$D$100"),4,FALSE),IFERROR(VLOOKUP(F30&amp;"_"&amp;T30&amp;"_"&amp;data!$A$4,INDIRECT("A"&amp;ROW()+1&amp;":$D$100"),4,FALSE),IFERROR(VLOOKUP(F30&amp;"_"&amp;T30&amp;"_"&amp;data!$A$5,INDIRECT("A"&amp;ROW()+1&amp;":$D$100"),4,FALSE),IFERROR(VLOOKUP(F30&amp;"_"&amp;T30&amp;"_"&amp;data!$A$6,INDIRECT("A"&amp;ROW()+1&amp;":$D$100"),4,FALSE),IFERROR(VLOOKUP(F30&amp;"_"&amp;T30&amp;"_"&amp;data!$A$7,INDIRECT("A"&amp;ROW()+1&amp;":$D$100"),4,FALSE),VLOOKUP(F30&amp;"_"&amp;T30&amp;"_"&amp;data!$A$8,INDIRECT("A"&amp;ROW()+1&amp;":$D$100"),4,FALSE)))))))-OFFSET(AE30,1,3),"")</f>
        <v/>
      </c>
      <c r="AF30" s="27" t="str">
        <f ca="1">IFERROR(IFERROR(VLOOKUP(M30&amp;"_"&amp;T30&amp;"_"&amp;data!$A$2,INDIRECT("B"&amp;ROW()+1&amp;":$D$100"),3,FALSE),IFERROR(VLOOKUP(M30&amp;"_"&amp;T30&amp;"_"&amp;data!$A$3,INDIRECT("B"&amp;ROW()+1&amp;":$D$100"),3,FALSE),IFERROR(VLOOKUP(M30&amp;"_"&amp;T30&amp;"_"&amp;data!$A$4,INDIRECT("B"&amp;ROW()+1&amp;":$D$100"),3,FALSE),IFERROR(VLOOKUP(M30&amp;"_"&amp;T30&amp;"_"&amp;data!$A$5,INDIRECT("B"&amp;ROW()+1&amp;":$D$100"),3,FALSE),IFERROR(VLOOKUP(M30&amp;"_"&amp;T30&amp;"_"&amp;data!$A$6,INDIRECT("B"&amp;ROW()+1&amp;":$D$100"),3,FALSE),IFERROR(VLOOKUP(M30&amp;"_"&amp;T30&amp;"_"&amp;data!$A$7,INDIRECT("B"&amp;ROW()+1&amp;":$D$100"),3,FALSE),VLOOKUP(M30&amp;"_"&amp;T30&amp;"_"&amp;data!$A$8,INDIRECT("B"&amp;ROW()+1&amp;":$D$100"),3,FALSE)))))))-OFFSET(AF30,1,2),"")</f>
        <v/>
      </c>
      <c r="AG30" s="13"/>
      <c r="AH30" s="7">
        <f t="shared" ca="1" si="7"/>
        <v>0.44236111111111115</v>
      </c>
      <c r="AI30" s="44">
        <f t="shared" si="18"/>
        <v>0</v>
      </c>
      <c r="AJ30" s="1">
        <f>MAX(H30,O30)</f>
        <v>0</v>
      </c>
      <c r="AK30" s="1" cm="1">
        <f t="array" ref="AK30">IFERROR(LEN(_xlfn.TEXTJOIN("",TRUE,_xlfn.UNIQUE(_xlfn.MAKEARRAY(LEN(SUBSTITUTE(SUBSTITUTE(SUBSTITUTE(J30,"・",""),"　","")," ","")&amp;SUBSTITUTE(SUBSTITUTE(SUBSTITUTE(Q30,"・",""),"　","")," ","")),1,_xlfn.LAMBDA(_xlpm.row,_xlpm.col,MID(SUBSTITUTE(SUBSTITUTE(SUBSTITUTE(J30,"・",""),"　","")," ","")&amp;SUBSTITUTE(SUBSTITUTE(SUBSTITUTE(Q30,"・",""),"　","")," ",""),_xlpm.row,1)))))),0)</f>
        <v>0</v>
      </c>
      <c r="AL30" s="9">
        <f t="shared" si="19"/>
        <v>110</v>
      </c>
      <c r="AM30" s="10">
        <v>0</v>
      </c>
    </row>
    <row r="31" spans="1:39" ht="23.1" customHeight="1" x14ac:dyDescent="0.15">
      <c r="A31" s="79" t="str">
        <f t="shared" si="0"/>
        <v/>
      </c>
      <c r="B31" s="93" t="str">
        <f t="shared" si="9"/>
        <v/>
      </c>
      <c r="C31" s="95"/>
      <c r="D31" s="77">
        <f t="shared" ca="1" si="12"/>
        <v>0.44236111111111115</v>
      </c>
      <c r="E31" s="132" t="s">
        <v>41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4"/>
      <c r="S31" s="11"/>
      <c r="T31" s="12"/>
      <c r="U31" s="25"/>
      <c r="V31" s="12" t="str">
        <f t="shared" si="1"/>
        <v/>
      </c>
      <c r="W31" s="12" t="str">
        <f t="shared" si="2"/>
        <v/>
      </c>
      <c r="X31" s="25"/>
      <c r="Y31" s="23" t="str">
        <f t="shared" si="3"/>
        <v/>
      </c>
      <c r="Z31" s="23" t="str">
        <f t="shared" si="4"/>
        <v/>
      </c>
      <c r="AA31" s="25"/>
      <c r="AB31" s="23" t="str">
        <f t="shared" si="5"/>
        <v/>
      </c>
      <c r="AC31" s="23" t="str">
        <f t="shared" si="6"/>
        <v/>
      </c>
      <c r="AD31" s="23"/>
      <c r="AE31" s="27" t="str">
        <f ca="1">IFERROR(IFERROR(VLOOKUP(F31&amp;"_"&amp;T31&amp;"_"&amp;data!$A$2,INDIRECT("A"&amp;ROW()+1&amp;":$D$100"),4,FALSE),IFERROR(VLOOKUP(F31&amp;"_"&amp;T31&amp;"_"&amp;data!$A$3,INDIRECT("A"&amp;ROW()+1&amp;":$D$100"),4,FALSE),IFERROR(VLOOKUP(F31&amp;"_"&amp;T31&amp;"_"&amp;data!$A$4,INDIRECT("A"&amp;ROW()+1&amp;":$D$100"),4,FALSE),IFERROR(VLOOKUP(F31&amp;"_"&amp;T31&amp;"_"&amp;data!$A$5,INDIRECT("A"&amp;ROW()+1&amp;":$D$100"),4,FALSE),IFERROR(VLOOKUP(F31&amp;"_"&amp;T31&amp;"_"&amp;data!$A$6,INDIRECT("A"&amp;ROW()+1&amp;":$D$100"),4,FALSE),IFERROR(VLOOKUP(F31&amp;"_"&amp;T31&amp;"_"&amp;data!$A$7,INDIRECT("A"&amp;ROW()+1&amp;":$D$100"),4,FALSE),VLOOKUP(F31&amp;"_"&amp;T31&amp;"_"&amp;data!$A$8,INDIRECT("A"&amp;ROW()+1&amp;":$D$100"),4,FALSE)))))))-OFFSET(AE31,1,3),"")</f>
        <v/>
      </c>
      <c r="AF31" s="27" t="str">
        <f ca="1">IFERROR(IFERROR(VLOOKUP(M31&amp;"_"&amp;T31&amp;"_"&amp;data!$A$2,INDIRECT("B"&amp;ROW()+1&amp;":$D$100"),3,FALSE),IFERROR(VLOOKUP(M31&amp;"_"&amp;T31&amp;"_"&amp;data!$A$3,INDIRECT("B"&amp;ROW()+1&amp;":$D$100"),3,FALSE),IFERROR(VLOOKUP(M31&amp;"_"&amp;T31&amp;"_"&amp;data!$A$4,INDIRECT("B"&amp;ROW()+1&amp;":$D$100"),3,FALSE),IFERROR(VLOOKUP(M31&amp;"_"&amp;T31&amp;"_"&amp;data!$A$5,INDIRECT("B"&amp;ROW()+1&amp;":$D$100"),3,FALSE),IFERROR(VLOOKUP(M31&amp;"_"&amp;T31&amp;"_"&amp;data!$A$6,INDIRECT("B"&amp;ROW()+1&amp;":$D$100"),3,FALSE),IFERROR(VLOOKUP(M31&amp;"_"&amp;T31&amp;"_"&amp;data!$A$7,INDIRECT("B"&amp;ROW()+1&amp;":$D$100"),3,FALSE),VLOOKUP(M31&amp;"_"&amp;T31&amp;"_"&amp;data!$A$8,INDIRECT("B"&amp;ROW()+1&amp;":$D$100"),3,FALSE)))))))-OFFSET(AF31,1,2),"")</f>
        <v/>
      </c>
      <c r="AG31" s="13"/>
      <c r="AH31" s="7">
        <f t="shared" ca="1" si="7"/>
        <v>0.44236111111111115</v>
      </c>
      <c r="AI31" s="43">
        <v>12</v>
      </c>
      <c r="AJ31" s="38">
        <f>AI28+AI29+AI30</f>
        <v>0</v>
      </c>
      <c r="AK31" s="39" t="s">
        <v>29</v>
      </c>
      <c r="AL31" s="9"/>
      <c r="AM31" s="10"/>
    </row>
    <row r="32" spans="1:39" ht="23.1" customHeight="1" x14ac:dyDescent="0.15">
      <c r="A32" s="79" t="str">
        <f t="shared" si="0"/>
        <v/>
      </c>
      <c r="B32" s="93" t="str">
        <f t="shared" si="9"/>
        <v/>
      </c>
      <c r="C32" s="95"/>
      <c r="D32" s="77">
        <f t="shared" ca="1" si="12"/>
        <v>0.45069444444444451</v>
      </c>
      <c r="E32" s="6">
        <f>MAX($E$5:E31)+1+IF(MAX($E$5:E31)=0,100,0)</f>
        <v>120</v>
      </c>
      <c r="F32" s="3"/>
      <c r="G32" s="1"/>
      <c r="H32" s="1"/>
      <c r="I32" s="1"/>
      <c r="J32" s="1"/>
      <c r="K32" s="4"/>
      <c r="L32" s="6">
        <f t="shared" ref="L32:L35" si="20">E32+100</f>
        <v>220</v>
      </c>
      <c r="M32" s="3"/>
      <c r="N32" s="1"/>
      <c r="O32" s="1"/>
      <c r="P32" s="1"/>
      <c r="Q32" s="1"/>
      <c r="R32" s="4"/>
      <c r="S32" s="11"/>
      <c r="T32" s="12"/>
      <c r="U32" s="25"/>
      <c r="V32" s="12" t="str">
        <f t="shared" si="1"/>
        <v/>
      </c>
      <c r="W32" s="12" t="str">
        <f t="shared" si="2"/>
        <v/>
      </c>
      <c r="X32" s="25"/>
      <c r="Y32" s="23" t="str">
        <f t="shared" si="3"/>
        <v/>
      </c>
      <c r="Z32" s="23" t="str">
        <f t="shared" si="4"/>
        <v/>
      </c>
      <c r="AA32" s="25"/>
      <c r="AB32" s="23" t="str">
        <f t="shared" si="5"/>
        <v/>
      </c>
      <c r="AC32" s="23" t="str">
        <f t="shared" si="6"/>
        <v/>
      </c>
      <c r="AD32" s="23"/>
      <c r="AE32" s="27" t="str">
        <f ca="1">IFERROR(IFERROR(VLOOKUP(F32&amp;"_"&amp;T32&amp;"_"&amp;data!$A$2,INDIRECT("A"&amp;ROW()+1&amp;":$D$100"),4,FALSE),IFERROR(VLOOKUP(F32&amp;"_"&amp;T32&amp;"_"&amp;data!$A$3,INDIRECT("A"&amp;ROW()+1&amp;":$D$100"),4,FALSE),IFERROR(VLOOKUP(F32&amp;"_"&amp;T32&amp;"_"&amp;data!$A$4,INDIRECT("A"&amp;ROW()+1&amp;":$D$100"),4,FALSE),IFERROR(VLOOKUP(F32&amp;"_"&amp;T32&amp;"_"&amp;data!$A$5,INDIRECT("A"&amp;ROW()+1&amp;":$D$100"),4,FALSE),IFERROR(VLOOKUP(F32&amp;"_"&amp;T32&amp;"_"&amp;data!$A$6,INDIRECT("A"&amp;ROW()+1&amp;":$D$100"),4,FALSE),IFERROR(VLOOKUP(F32&amp;"_"&amp;T32&amp;"_"&amp;data!$A$7,INDIRECT("A"&amp;ROW()+1&amp;":$D$100"),4,FALSE),VLOOKUP(F32&amp;"_"&amp;T32&amp;"_"&amp;data!$A$8,INDIRECT("A"&amp;ROW()+1&amp;":$D$100"),4,FALSE)))))))-OFFSET(AE32,1,3),"")</f>
        <v/>
      </c>
      <c r="AF32" s="27" t="str">
        <f ca="1">IFERROR(IFERROR(VLOOKUP(M32&amp;"_"&amp;T32&amp;"_"&amp;data!$A$2,INDIRECT("B"&amp;ROW()+1&amp;":$D$100"),3,FALSE),IFERROR(VLOOKUP(M32&amp;"_"&amp;T32&amp;"_"&amp;data!$A$3,INDIRECT("B"&amp;ROW()+1&amp;":$D$100"),3,FALSE),IFERROR(VLOOKUP(M32&amp;"_"&amp;T32&amp;"_"&amp;data!$A$4,INDIRECT("B"&amp;ROW()+1&amp;":$D$100"),3,FALSE),IFERROR(VLOOKUP(M32&amp;"_"&amp;T32&amp;"_"&amp;data!$A$5,INDIRECT("B"&amp;ROW()+1&amp;":$D$100"),3,FALSE),IFERROR(VLOOKUP(M32&amp;"_"&amp;T32&amp;"_"&amp;data!$A$6,INDIRECT("B"&amp;ROW()+1&amp;":$D$100"),3,FALSE),IFERROR(VLOOKUP(M32&amp;"_"&amp;T32&amp;"_"&amp;data!$A$7,INDIRECT("B"&amp;ROW()+1&amp;":$D$100"),3,FALSE),VLOOKUP(M32&amp;"_"&amp;T32&amp;"_"&amp;data!$A$8,INDIRECT("B"&amp;ROW()+1&amp;":$D$100"),3,FALSE)))))))-OFFSET(AF32,1,2),"")</f>
        <v/>
      </c>
      <c r="AG32" s="13"/>
      <c r="AH32" s="7">
        <f t="shared" ca="1" si="7"/>
        <v>0.45069444444444451</v>
      </c>
      <c r="AI32" s="1">
        <f t="shared" ref="AI32:AI35" si="21">INT((AJ32*AK32*AL32)/60+0.99+AM32)</f>
        <v>0</v>
      </c>
      <c r="AJ32" s="1">
        <f>MAX(H32,O32)</f>
        <v>0</v>
      </c>
      <c r="AK32" s="1" cm="1">
        <f t="array" ref="AK32">IFERROR(LEN(_xlfn.TEXTJOIN("",TRUE,_xlfn.UNIQUE(_xlfn.MAKEARRAY(LEN(SUBSTITUTE(SUBSTITUTE(SUBSTITUTE(J32,"・",""),"　","")," ","")&amp;SUBSTITUTE(SUBSTITUTE(SUBSTITUTE(Q32,"・",""),"　","")," ","")),1,_xlfn.LAMBDA(_xlpm.row,_xlpm.col,MID(SUBSTITUTE(SUBSTITUTE(SUBSTITUTE(J32,"・",""),"　","")," ","")&amp;SUBSTITUTE(SUBSTITUTE(SUBSTITUTE(Q32,"・",""),"　","")," ",""),_xlpm.row,1)))))),0)</f>
        <v>0</v>
      </c>
      <c r="AL32" s="9">
        <f t="shared" si="19"/>
        <v>110</v>
      </c>
      <c r="AM32" s="10">
        <v>0</v>
      </c>
    </row>
    <row r="33" spans="1:40" s="22" customFormat="1" ht="23.1" customHeight="1" x14ac:dyDescent="0.15">
      <c r="A33" s="79" t="str">
        <f t="shared" si="0"/>
        <v/>
      </c>
      <c r="B33" s="93" t="str">
        <f t="shared" si="9"/>
        <v/>
      </c>
      <c r="C33" s="96"/>
      <c r="D33" s="77">
        <f t="shared" ca="1" si="12"/>
        <v>0.45069444444444451</v>
      </c>
      <c r="E33" s="6">
        <f>MAX($E$5:E32)+1+IF(MAX($E$5:E32)=0,100,0)</f>
        <v>121</v>
      </c>
      <c r="F33" s="3"/>
      <c r="G33" s="1"/>
      <c r="H33" s="1"/>
      <c r="I33" s="1"/>
      <c r="J33" s="1"/>
      <c r="K33" s="4"/>
      <c r="L33" s="6">
        <f t="shared" si="20"/>
        <v>221</v>
      </c>
      <c r="M33" s="3"/>
      <c r="N33" s="1"/>
      <c r="O33" s="1"/>
      <c r="P33" s="1"/>
      <c r="Q33" s="1"/>
      <c r="R33" s="4"/>
      <c r="S33" s="3"/>
      <c r="T33" s="12"/>
      <c r="U33" s="9"/>
      <c r="V33" s="12" t="str">
        <f t="shared" si="1"/>
        <v/>
      </c>
      <c r="W33" s="12" t="str">
        <f t="shared" si="2"/>
        <v/>
      </c>
      <c r="X33" s="9"/>
      <c r="Y33" s="23" t="str">
        <f t="shared" si="3"/>
        <v/>
      </c>
      <c r="Z33" s="23" t="str">
        <f t="shared" si="4"/>
        <v/>
      </c>
      <c r="AA33" s="9"/>
      <c r="AB33" s="23" t="str">
        <f t="shared" si="5"/>
        <v/>
      </c>
      <c r="AC33" s="23" t="str">
        <f t="shared" si="6"/>
        <v/>
      </c>
      <c r="AD33" s="28"/>
      <c r="AE33" s="27" t="str">
        <f ca="1">IFERROR(IFERROR(VLOOKUP(F33&amp;"_"&amp;T33&amp;"_"&amp;data!$A$2,INDIRECT("A"&amp;ROW()+1&amp;":$D$100"),4,FALSE),IFERROR(VLOOKUP(F33&amp;"_"&amp;T33&amp;"_"&amp;data!$A$3,INDIRECT("A"&amp;ROW()+1&amp;":$D$100"),4,FALSE),IFERROR(VLOOKUP(F33&amp;"_"&amp;T33&amp;"_"&amp;data!$A$4,INDIRECT("A"&amp;ROW()+1&amp;":$D$100"),4,FALSE),IFERROR(VLOOKUP(F33&amp;"_"&amp;T33&amp;"_"&amp;data!$A$5,INDIRECT("A"&amp;ROW()+1&amp;":$D$100"),4,FALSE),IFERROR(VLOOKUP(F33&amp;"_"&amp;T33&amp;"_"&amp;data!$A$6,INDIRECT("A"&amp;ROW()+1&amp;":$D$100"),4,FALSE),IFERROR(VLOOKUP(F33&amp;"_"&amp;T33&amp;"_"&amp;data!$A$7,INDIRECT("A"&amp;ROW()+1&amp;":$D$100"),4,FALSE),VLOOKUP(F33&amp;"_"&amp;T33&amp;"_"&amp;data!$A$8,INDIRECT("A"&amp;ROW()+1&amp;":$D$100"),4,FALSE)))))))-OFFSET(AE33,1,3),"")</f>
        <v/>
      </c>
      <c r="AF33" s="27" t="str">
        <f ca="1">IFERROR(IFERROR(VLOOKUP(M33&amp;"_"&amp;T33&amp;"_"&amp;data!$A$2,INDIRECT("B"&amp;ROW()+1&amp;":$D$100"),3,FALSE),IFERROR(VLOOKUP(M33&amp;"_"&amp;T33&amp;"_"&amp;data!$A$3,INDIRECT("B"&amp;ROW()+1&amp;":$D$100"),3,FALSE),IFERROR(VLOOKUP(M33&amp;"_"&amp;T33&amp;"_"&amp;data!$A$4,INDIRECT("B"&amp;ROW()+1&amp;":$D$100"),3,FALSE),IFERROR(VLOOKUP(M33&amp;"_"&amp;T33&amp;"_"&amp;data!$A$5,INDIRECT("B"&amp;ROW()+1&amp;":$D$100"),3,FALSE),IFERROR(VLOOKUP(M33&amp;"_"&amp;T33&amp;"_"&amp;data!$A$6,INDIRECT("B"&amp;ROW()+1&amp;":$D$100"),3,FALSE),IFERROR(VLOOKUP(M33&amp;"_"&amp;T33&amp;"_"&amp;data!$A$7,INDIRECT("B"&amp;ROW()+1&amp;":$D$100"),3,FALSE),VLOOKUP(M33&amp;"_"&amp;T33&amp;"_"&amp;data!$A$8,INDIRECT("B"&amp;ROW()+1&amp;":$D$100"),3,FALSE)))))))-OFFSET(AF33,1,2),"")</f>
        <v/>
      </c>
      <c r="AG33" s="1"/>
      <c r="AH33" s="7">
        <f t="shared" ca="1" si="7"/>
        <v>0.45069444444444451</v>
      </c>
      <c r="AI33" s="1">
        <f t="shared" si="21"/>
        <v>0</v>
      </c>
      <c r="AJ33" s="1">
        <f>MAX(H33,O33)</f>
        <v>0</v>
      </c>
      <c r="AK33" s="1" cm="1">
        <f t="array" ref="AK33">IFERROR(LEN(_xlfn.TEXTJOIN("",TRUE,_xlfn.UNIQUE(_xlfn.MAKEARRAY(LEN(SUBSTITUTE(SUBSTITUTE(SUBSTITUTE(J33,"・",""),"　","")," ","")&amp;SUBSTITUTE(SUBSTITUTE(SUBSTITUTE(Q33,"・",""),"　","")," ","")),1,_xlfn.LAMBDA(_xlpm.row,_xlpm.col,MID(SUBSTITUTE(SUBSTITUTE(SUBSTITUTE(J33,"・",""),"　","")," ","")&amp;SUBSTITUTE(SUBSTITUTE(SUBSTITUTE(Q33,"・",""),"　","")," ",""),_xlpm.row,1)))))),0)</f>
        <v>0</v>
      </c>
      <c r="AL33" s="9">
        <f t="shared" si="19"/>
        <v>110</v>
      </c>
      <c r="AM33" s="10">
        <v>0</v>
      </c>
      <c r="AN33" s="18"/>
    </row>
    <row r="34" spans="1:40" s="22" customFormat="1" ht="23.1" customHeight="1" x14ac:dyDescent="0.15">
      <c r="A34" s="79" t="str">
        <f t="shared" si="0"/>
        <v/>
      </c>
      <c r="B34" s="93" t="str">
        <f t="shared" si="9"/>
        <v/>
      </c>
      <c r="C34" s="96"/>
      <c r="D34" s="77">
        <f t="shared" ca="1" si="12"/>
        <v>0.45069444444444451</v>
      </c>
      <c r="E34" s="6">
        <f>MAX($E$5:E33)+1+IF(MAX($E$5:E33)=0,100,0)</f>
        <v>122</v>
      </c>
      <c r="F34" s="3"/>
      <c r="G34" s="1"/>
      <c r="H34" s="1"/>
      <c r="I34" s="1"/>
      <c r="J34" s="1"/>
      <c r="K34" s="4"/>
      <c r="L34" s="6">
        <f t="shared" si="20"/>
        <v>222</v>
      </c>
      <c r="M34" s="3"/>
      <c r="N34" s="1"/>
      <c r="O34" s="1"/>
      <c r="P34" s="1"/>
      <c r="Q34" s="1"/>
      <c r="R34" s="4"/>
      <c r="S34" s="3"/>
      <c r="T34" s="12"/>
      <c r="U34" s="9"/>
      <c r="V34" s="12" t="str">
        <f t="shared" si="1"/>
        <v/>
      </c>
      <c r="W34" s="12" t="str">
        <f t="shared" si="2"/>
        <v/>
      </c>
      <c r="X34" s="9"/>
      <c r="Y34" s="23" t="str">
        <f t="shared" si="3"/>
        <v/>
      </c>
      <c r="Z34" s="23" t="str">
        <f t="shared" si="4"/>
        <v/>
      </c>
      <c r="AA34" s="9"/>
      <c r="AB34" s="23" t="str">
        <f t="shared" si="5"/>
        <v/>
      </c>
      <c r="AC34" s="23" t="str">
        <f t="shared" si="6"/>
        <v/>
      </c>
      <c r="AD34" s="28"/>
      <c r="AE34" s="27" t="str">
        <f ca="1">IFERROR(IFERROR(VLOOKUP(F34&amp;"_"&amp;T34&amp;"_"&amp;data!$A$2,INDIRECT("A"&amp;ROW()+1&amp;":$D$100"),4,FALSE),IFERROR(VLOOKUP(F34&amp;"_"&amp;T34&amp;"_"&amp;data!$A$3,INDIRECT("A"&amp;ROW()+1&amp;":$D$100"),4,FALSE),IFERROR(VLOOKUP(F34&amp;"_"&amp;T34&amp;"_"&amp;data!$A$4,INDIRECT("A"&amp;ROW()+1&amp;":$D$100"),4,FALSE),IFERROR(VLOOKUP(F34&amp;"_"&amp;T34&amp;"_"&amp;data!$A$5,INDIRECT("A"&amp;ROW()+1&amp;":$D$100"),4,FALSE),IFERROR(VLOOKUP(F34&amp;"_"&amp;T34&amp;"_"&amp;data!$A$6,INDIRECT("A"&amp;ROW()+1&amp;":$D$100"),4,FALSE),IFERROR(VLOOKUP(F34&amp;"_"&amp;T34&amp;"_"&amp;data!$A$7,INDIRECT("A"&amp;ROW()+1&amp;":$D$100"),4,FALSE),VLOOKUP(F34&amp;"_"&amp;T34&amp;"_"&amp;data!$A$8,INDIRECT("A"&amp;ROW()+1&amp;":$D$100"),4,FALSE)))))))-OFFSET(AE34,1,3),"")</f>
        <v/>
      </c>
      <c r="AF34" s="27" t="str">
        <f ca="1">IFERROR(IFERROR(VLOOKUP(M34&amp;"_"&amp;T34&amp;"_"&amp;data!$A$2,INDIRECT("B"&amp;ROW()+1&amp;":$D$100"),3,FALSE),IFERROR(VLOOKUP(M34&amp;"_"&amp;T34&amp;"_"&amp;data!$A$3,INDIRECT("B"&amp;ROW()+1&amp;":$D$100"),3,FALSE),IFERROR(VLOOKUP(M34&amp;"_"&amp;T34&amp;"_"&amp;data!$A$4,INDIRECT("B"&amp;ROW()+1&amp;":$D$100"),3,FALSE),IFERROR(VLOOKUP(M34&amp;"_"&amp;T34&amp;"_"&amp;data!$A$5,INDIRECT("B"&amp;ROW()+1&amp;":$D$100"),3,FALSE),IFERROR(VLOOKUP(M34&amp;"_"&amp;T34&amp;"_"&amp;data!$A$6,INDIRECT("B"&amp;ROW()+1&amp;":$D$100"),3,FALSE),IFERROR(VLOOKUP(M34&amp;"_"&amp;T34&amp;"_"&amp;data!$A$7,INDIRECT("B"&amp;ROW()+1&amp;":$D$100"),3,FALSE),VLOOKUP(M34&amp;"_"&amp;T34&amp;"_"&amp;data!$A$8,INDIRECT("B"&amp;ROW()+1&amp;":$D$100"),3,FALSE)))))))-OFFSET(AF34,1,2),"")</f>
        <v/>
      </c>
      <c r="AG34" s="1"/>
      <c r="AH34" s="7">
        <f t="shared" ca="1" si="7"/>
        <v>0.45069444444444451</v>
      </c>
      <c r="AI34" s="1">
        <f t="shared" si="21"/>
        <v>0</v>
      </c>
      <c r="AJ34" s="1">
        <f>MAX(H34,O34)</f>
        <v>0</v>
      </c>
      <c r="AK34" s="1" cm="1">
        <f t="array" ref="AK34">IFERROR(LEN(_xlfn.TEXTJOIN("",TRUE,_xlfn.UNIQUE(_xlfn.MAKEARRAY(LEN(SUBSTITUTE(SUBSTITUTE(SUBSTITUTE(J34,"・",""),"　","")," ","")&amp;SUBSTITUTE(SUBSTITUTE(SUBSTITUTE(Q34,"・",""),"　","")," ","")),1,_xlfn.LAMBDA(_xlpm.row,_xlpm.col,MID(SUBSTITUTE(SUBSTITUTE(SUBSTITUTE(J34,"・",""),"　","")," ","")&amp;SUBSTITUTE(SUBSTITUTE(SUBSTITUTE(Q34,"・",""),"　","")," ",""),_xlpm.row,1)))))),0)</f>
        <v>0</v>
      </c>
      <c r="AL34" s="9">
        <f t="shared" si="19"/>
        <v>110</v>
      </c>
      <c r="AM34" s="10">
        <v>0</v>
      </c>
      <c r="AN34" s="18"/>
    </row>
    <row r="35" spans="1:40" s="22" customFormat="1" ht="23.1" customHeight="1" x14ac:dyDescent="0.15">
      <c r="A35" s="79" t="str">
        <f t="shared" si="0"/>
        <v/>
      </c>
      <c r="B35" s="93" t="str">
        <f t="shared" si="9"/>
        <v/>
      </c>
      <c r="C35" s="96"/>
      <c r="D35" s="77">
        <f t="shared" ca="1" si="12"/>
        <v>0.45069444444444451</v>
      </c>
      <c r="E35" s="6">
        <f>MAX($E$5:E34)+1+IF(MAX($E$5:E34)=0,100,0)</f>
        <v>123</v>
      </c>
      <c r="F35" s="3"/>
      <c r="G35" s="1"/>
      <c r="H35" s="1"/>
      <c r="I35" s="1"/>
      <c r="J35" s="1"/>
      <c r="K35" s="4"/>
      <c r="L35" s="6">
        <f t="shared" si="20"/>
        <v>223</v>
      </c>
      <c r="M35" s="3"/>
      <c r="N35" s="1"/>
      <c r="O35" s="1"/>
      <c r="P35" s="1"/>
      <c r="Q35" s="1"/>
      <c r="R35" s="4"/>
      <c r="S35" s="3"/>
      <c r="T35" s="12"/>
      <c r="U35" s="9"/>
      <c r="V35" s="12" t="str">
        <f t="shared" si="1"/>
        <v/>
      </c>
      <c r="W35" s="12" t="str">
        <f t="shared" si="2"/>
        <v/>
      </c>
      <c r="X35" s="9"/>
      <c r="Y35" s="23" t="str">
        <f t="shared" si="3"/>
        <v/>
      </c>
      <c r="Z35" s="23" t="str">
        <f t="shared" si="4"/>
        <v/>
      </c>
      <c r="AA35" s="9"/>
      <c r="AB35" s="23" t="str">
        <f t="shared" si="5"/>
        <v/>
      </c>
      <c r="AC35" s="23" t="str">
        <f t="shared" si="6"/>
        <v/>
      </c>
      <c r="AD35" s="28"/>
      <c r="AE35" s="27" t="str">
        <f ca="1">IFERROR(IFERROR(VLOOKUP(F35&amp;"_"&amp;T35&amp;"_"&amp;data!$A$2,INDIRECT("A"&amp;ROW()+1&amp;":$D$100"),4,FALSE),IFERROR(VLOOKUP(F35&amp;"_"&amp;T35&amp;"_"&amp;data!$A$3,INDIRECT("A"&amp;ROW()+1&amp;":$D$100"),4,FALSE),IFERROR(VLOOKUP(F35&amp;"_"&amp;T35&amp;"_"&amp;data!$A$4,INDIRECT("A"&amp;ROW()+1&amp;":$D$100"),4,FALSE),IFERROR(VLOOKUP(F35&amp;"_"&amp;T35&amp;"_"&amp;data!$A$5,INDIRECT("A"&amp;ROW()+1&amp;":$D$100"),4,FALSE),IFERROR(VLOOKUP(F35&amp;"_"&amp;T35&amp;"_"&amp;data!$A$6,INDIRECT("A"&amp;ROW()+1&amp;":$D$100"),4,FALSE),IFERROR(VLOOKUP(F35&amp;"_"&amp;T35&amp;"_"&amp;data!$A$7,INDIRECT("A"&amp;ROW()+1&amp;":$D$100"),4,FALSE),VLOOKUP(F35&amp;"_"&amp;T35&amp;"_"&amp;data!$A$8,INDIRECT("A"&amp;ROW()+1&amp;":$D$100"),4,FALSE)))))))-OFFSET(AE35,1,3),"")</f>
        <v/>
      </c>
      <c r="AF35" s="27" t="str">
        <f ca="1">IFERROR(IFERROR(VLOOKUP(M35&amp;"_"&amp;T35&amp;"_"&amp;data!$A$2,INDIRECT("B"&amp;ROW()+1&amp;":$D$100"),3,FALSE),IFERROR(VLOOKUP(M35&amp;"_"&amp;T35&amp;"_"&amp;data!$A$3,INDIRECT("B"&amp;ROW()+1&amp;":$D$100"),3,FALSE),IFERROR(VLOOKUP(M35&amp;"_"&amp;T35&amp;"_"&amp;data!$A$4,INDIRECT("B"&amp;ROW()+1&amp;":$D$100"),3,FALSE),IFERROR(VLOOKUP(M35&amp;"_"&amp;T35&amp;"_"&amp;data!$A$5,INDIRECT("B"&amp;ROW()+1&amp;":$D$100"),3,FALSE),IFERROR(VLOOKUP(M35&amp;"_"&amp;T35&amp;"_"&amp;data!$A$6,INDIRECT("B"&amp;ROW()+1&amp;":$D$100"),3,FALSE),IFERROR(VLOOKUP(M35&amp;"_"&amp;T35&amp;"_"&amp;data!$A$7,INDIRECT("B"&amp;ROW()+1&amp;":$D$100"),3,FALSE),VLOOKUP(M35&amp;"_"&amp;T35&amp;"_"&amp;data!$A$8,INDIRECT("B"&amp;ROW()+1&amp;":$D$100"),3,FALSE)))))))-OFFSET(AF35,1,2),"")</f>
        <v/>
      </c>
      <c r="AG35" s="1"/>
      <c r="AH35" s="7">
        <f t="shared" ca="1" si="7"/>
        <v>0.45069444444444451</v>
      </c>
      <c r="AI35" s="1">
        <f t="shared" si="21"/>
        <v>0</v>
      </c>
      <c r="AJ35" s="1">
        <f>MAX(H35,O35)</f>
        <v>0</v>
      </c>
      <c r="AK35" s="1" cm="1">
        <f t="array" ref="AK35">IFERROR(LEN(_xlfn.TEXTJOIN("",TRUE,_xlfn.UNIQUE(_xlfn.MAKEARRAY(LEN(SUBSTITUTE(SUBSTITUTE(SUBSTITUTE(J35,"・",""),"　","")," ","")&amp;SUBSTITUTE(SUBSTITUTE(SUBSTITUTE(Q35,"・",""),"　","")," ","")),1,_xlfn.LAMBDA(_xlpm.row,_xlpm.col,MID(SUBSTITUTE(SUBSTITUTE(SUBSTITUTE(J35,"・",""),"　","")," ","")&amp;SUBSTITUTE(SUBSTITUTE(SUBSTITUTE(Q35,"・",""),"　","")," ",""),_xlpm.row,1)))))),0)</f>
        <v>0</v>
      </c>
      <c r="AL35" s="9">
        <f t="shared" si="19"/>
        <v>110</v>
      </c>
      <c r="AM35" s="10">
        <v>0</v>
      </c>
      <c r="AN35" s="18"/>
    </row>
    <row r="36" spans="1:40" s="22" customFormat="1" ht="23.1" customHeight="1" x14ac:dyDescent="0.15">
      <c r="A36" s="79" t="str">
        <f t="shared" si="0"/>
        <v/>
      </c>
      <c r="B36" s="93" t="str">
        <f t="shared" si="9"/>
        <v/>
      </c>
      <c r="C36" s="96"/>
      <c r="D36" s="77">
        <f t="shared" ca="1" si="12"/>
        <v>0.45069444444444451</v>
      </c>
      <c r="E36" s="132" t="s">
        <v>30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4"/>
      <c r="S36" s="3"/>
      <c r="T36" s="12"/>
      <c r="U36" s="9"/>
      <c r="V36" s="12" t="str">
        <f t="shared" si="1"/>
        <v/>
      </c>
      <c r="W36" s="12" t="str">
        <f t="shared" si="2"/>
        <v/>
      </c>
      <c r="X36" s="9"/>
      <c r="Y36" s="23" t="str">
        <f t="shared" si="3"/>
        <v/>
      </c>
      <c r="Z36" s="23" t="str">
        <f t="shared" si="4"/>
        <v/>
      </c>
      <c r="AA36" s="9"/>
      <c r="AB36" s="23" t="str">
        <f t="shared" si="5"/>
        <v/>
      </c>
      <c r="AC36" s="23" t="str">
        <f t="shared" si="6"/>
        <v/>
      </c>
      <c r="AD36" s="28"/>
      <c r="AE36" s="27" t="str">
        <f ca="1">IFERROR(IFERROR(VLOOKUP(F36&amp;"_"&amp;T36&amp;"_"&amp;data!$A$2,INDIRECT("A"&amp;ROW()+1&amp;":$D$100"),4,FALSE),IFERROR(VLOOKUP(F36&amp;"_"&amp;T36&amp;"_"&amp;data!$A$3,INDIRECT("A"&amp;ROW()+1&amp;":$D$100"),4,FALSE),IFERROR(VLOOKUP(F36&amp;"_"&amp;T36&amp;"_"&amp;data!$A$4,INDIRECT("A"&amp;ROW()+1&amp;":$D$100"),4,FALSE),IFERROR(VLOOKUP(F36&amp;"_"&amp;T36&amp;"_"&amp;data!$A$5,INDIRECT("A"&amp;ROW()+1&amp;":$D$100"),4,FALSE),IFERROR(VLOOKUP(F36&amp;"_"&amp;T36&amp;"_"&amp;data!$A$6,INDIRECT("A"&amp;ROW()+1&amp;":$D$100"),4,FALSE),IFERROR(VLOOKUP(F36&amp;"_"&amp;T36&amp;"_"&amp;data!$A$7,INDIRECT("A"&amp;ROW()+1&amp;":$D$100"),4,FALSE),VLOOKUP(F36&amp;"_"&amp;T36&amp;"_"&amp;data!$A$8,INDIRECT("A"&amp;ROW()+1&amp;":$D$100"),4,FALSE)))))))-OFFSET(AE36,1,3),"")</f>
        <v/>
      </c>
      <c r="AF36" s="27" t="str">
        <f ca="1">IFERROR(IFERROR(VLOOKUP(M36&amp;"_"&amp;T36&amp;"_"&amp;data!$A$2,INDIRECT("B"&amp;ROW()+1&amp;":$D$100"),3,FALSE),IFERROR(VLOOKUP(M36&amp;"_"&amp;T36&amp;"_"&amp;data!$A$3,INDIRECT("B"&amp;ROW()+1&amp;":$D$100"),3,FALSE),IFERROR(VLOOKUP(M36&amp;"_"&amp;T36&amp;"_"&amp;data!$A$4,INDIRECT("B"&amp;ROW()+1&amp;":$D$100"),3,FALSE),IFERROR(VLOOKUP(M36&amp;"_"&amp;T36&amp;"_"&amp;data!$A$5,INDIRECT("B"&amp;ROW()+1&amp;":$D$100"),3,FALSE),IFERROR(VLOOKUP(M36&amp;"_"&amp;T36&amp;"_"&amp;data!$A$6,INDIRECT("B"&amp;ROW()+1&amp;":$D$100"),3,FALSE),IFERROR(VLOOKUP(M36&amp;"_"&amp;T36&amp;"_"&amp;data!$A$7,INDIRECT("B"&amp;ROW()+1&amp;":$D$100"),3,FALSE),VLOOKUP(M36&amp;"_"&amp;T36&amp;"_"&amp;data!$A$8,INDIRECT("B"&amp;ROW()+1&amp;":$D$100"),3,FALSE)))))))-OFFSET(AF36,1,2),"")</f>
        <v/>
      </c>
      <c r="AG36" s="1"/>
      <c r="AH36" s="7">
        <f t="shared" ca="1" si="7"/>
        <v>0.45069444444444451</v>
      </c>
      <c r="AI36" s="8">
        <v>10</v>
      </c>
      <c r="AJ36" s="38">
        <f>AI32+AI33+AI34+AI35</f>
        <v>0</v>
      </c>
      <c r="AK36" s="39" t="s">
        <v>29</v>
      </c>
      <c r="AL36" s="9"/>
      <c r="AM36" s="10"/>
      <c r="AN36" s="18"/>
    </row>
    <row r="37" spans="1:40" s="22" customFormat="1" ht="23.1" customHeight="1" x14ac:dyDescent="0.15">
      <c r="A37" s="79" t="str">
        <f t="shared" si="0"/>
        <v/>
      </c>
      <c r="B37" s="93" t="str">
        <f t="shared" si="9"/>
        <v/>
      </c>
      <c r="C37" s="96"/>
      <c r="D37" s="77">
        <f t="shared" ca="1" si="12"/>
        <v>0.45763888888888893</v>
      </c>
      <c r="E37" s="6">
        <f>MAX($E$5:E36)+1+IF(MAX($E$5:E36)=0,100,0)</f>
        <v>124</v>
      </c>
      <c r="F37" s="3"/>
      <c r="G37" s="1"/>
      <c r="H37" s="1"/>
      <c r="I37" s="1"/>
      <c r="J37" s="1"/>
      <c r="K37" s="4"/>
      <c r="L37" s="6">
        <f t="shared" ref="L37:L45" si="22">E37+100</f>
        <v>224</v>
      </c>
      <c r="M37" s="3"/>
      <c r="N37" s="1"/>
      <c r="O37" s="1"/>
      <c r="P37" s="1"/>
      <c r="Q37" s="1"/>
      <c r="R37" s="4"/>
      <c r="S37" s="3"/>
      <c r="T37" s="12"/>
      <c r="U37" s="9"/>
      <c r="V37" s="12" t="str">
        <f t="shared" si="1"/>
        <v/>
      </c>
      <c r="W37" s="12" t="str">
        <f t="shared" si="2"/>
        <v/>
      </c>
      <c r="X37" s="9"/>
      <c r="Y37" s="23" t="str">
        <f t="shared" si="3"/>
        <v/>
      </c>
      <c r="Z37" s="23" t="str">
        <f t="shared" si="4"/>
        <v/>
      </c>
      <c r="AA37" s="9"/>
      <c r="AB37" s="23" t="str">
        <f t="shared" si="5"/>
        <v/>
      </c>
      <c r="AC37" s="23" t="str">
        <f t="shared" si="6"/>
        <v/>
      </c>
      <c r="AD37" s="28"/>
      <c r="AE37" s="27" t="str">
        <f ca="1">IFERROR(IFERROR(VLOOKUP(F37&amp;"_"&amp;T37&amp;"_"&amp;data!$A$2,INDIRECT("A"&amp;ROW()+1&amp;":$D$100"),4,FALSE),IFERROR(VLOOKUP(F37&amp;"_"&amp;T37&amp;"_"&amp;data!$A$3,INDIRECT("A"&amp;ROW()+1&amp;":$D$100"),4,FALSE),IFERROR(VLOOKUP(F37&amp;"_"&amp;T37&amp;"_"&amp;data!$A$4,INDIRECT("A"&amp;ROW()+1&amp;":$D$100"),4,FALSE),IFERROR(VLOOKUP(F37&amp;"_"&amp;T37&amp;"_"&amp;data!$A$5,INDIRECT("A"&amp;ROW()+1&amp;":$D$100"),4,FALSE),IFERROR(VLOOKUP(F37&amp;"_"&amp;T37&amp;"_"&amp;data!$A$6,INDIRECT("A"&amp;ROW()+1&amp;":$D$100"),4,FALSE),IFERROR(VLOOKUP(F37&amp;"_"&amp;T37&amp;"_"&amp;data!$A$7,INDIRECT("A"&amp;ROW()+1&amp;":$D$100"),4,FALSE),VLOOKUP(F37&amp;"_"&amp;T37&amp;"_"&amp;data!$A$8,INDIRECT("A"&amp;ROW()+1&amp;":$D$100"),4,FALSE)))))))-OFFSET(AE37,1,3),"")</f>
        <v/>
      </c>
      <c r="AF37" s="27" t="str">
        <f ca="1">IFERROR(IFERROR(VLOOKUP(M37&amp;"_"&amp;T37&amp;"_"&amp;data!$A$2,INDIRECT("B"&amp;ROW()+1&amp;":$D$100"),3,FALSE),IFERROR(VLOOKUP(M37&amp;"_"&amp;T37&amp;"_"&amp;data!$A$3,INDIRECT("B"&amp;ROW()+1&amp;":$D$100"),3,FALSE),IFERROR(VLOOKUP(M37&amp;"_"&amp;T37&amp;"_"&amp;data!$A$4,INDIRECT("B"&amp;ROW()+1&amp;":$D$100"),3,FALSE),IFERROR(VLOOKUP(M37&amp;"_"&amp;T37&amp;"_"&amp;data!$A$5,INDIRECT("B"&amp;ROW()+1&amp;":$D$100"),3,FALSE),IFERROR(VLOOKUP(M37&amp;"_"&amp;T37&amp;"_"&amp;data!$A$6,INDIRECT("B"&amp;ROW()+1&amp;":$D$100"),3,FALSE),IFERROR(VLOOKUP(M37&amp;"_"&amp;T37&amp;"_"&amp;data!$A$7,INDIRECT("B"&amp;ROW()+1&amp;":$D$100"),3,FALSE),VLOOKUP(M37&amp;"_"&amp;T37&amp;"_"&amp;data!$A$8,INDIRECT("B"&amp;ROW()+1&amp;":$D$100"),3,FALSE)))))))-OFFSET(AF37,1,2),"")</f>
        <v/>
      </c>
      <c r="AG37" s="1"/>
      <c r="AH37" s="7">
        <f t="shared" ca="1" si="7"/>
        <v>0.45763888888888893</v>
      </c>
      <c r="AI37" s="1">
        <f t="shared" ref="AI37:AI45" si="23">INT((AJ37*AK37*AL37)/60+0.99+AM37)</f>
        <v>0</v>
      </c>
      <c r="AJ37" s="1">
        <f t="shared" ref="AJ37:AJ45" si="24">MAX(H37,O37)</f>
        <v>0</v>
      </c>
      <c r="AK37" s="1" cm="1">
        <f t="array" ref="AK37">IFERROR(LEN(_xlfn.TEXTJOIN("",TRUE,_xlfn.UNIQUE(_xlfn.MAKEARRAY(LEN(SUBSTITUTE(SUBSTITUTE(SUBSTITUTE(J37,"・",""),"　","")," ","")&amp;SUBSTITUTE(SUBSTITUTE(SUBSTITUTE(Q37,"・",""),"　","")," ","")),1,_xlfn.LAMBDA(_xlpm.row,_xlpm.col,MID(SUBSTITUTE(SUBSTITUTE(SUBSTITUTE(J37,"・",""),"　","")," ","")&amp;SUBSTITUTE(SUBSTITUTE(SUBSTITUTE(Q37,"・",""),"　","")," ",""),_xlpm.row,1)))))),0)</f>
        <v>0</v>
      </c>
      <c r="AL37" s="9">
        <f t="shared" si="19"/>
        <v>110</v>
      </c>
      <c r="AM37" s="10">
        <v>0</v>
      </c>
      <c r="AN37" s="18"/>
    </row>
    <row r="38" spans="1:40" s="22" customFormat="1" ht="23.1" customHeight="1" x14ac:dyDescent="0.15">
      <c r="A38" s="79" t="str">
        <f t="shared" si="0"/>
        <v/>
      </c>
      <c r="B38" s="93" t="str">
        <f t="shared" si="9"/>
        <v/>
      </c>
      <c r="C38" s="96"/>
      <c r="D38" s="77">
        <f t="shared" ca="1" si="12"/>
        <v>0.45763888888888893</v>
      </c>
      <c r="E38" s="6">
        <f>MAX($E$5:E37)+1+IF(MAX($E$5:E37)=0,100,0)</f>
        <v>125</v>
      </c>
      <c r="F38" s="3"/>
      <c r="G38" s="1"/>
      <c r="H38" s="1"/>
      <c r="I38" s="1"/>
      <c r="J38" s="1"/>
      <c r="K38" s="4"/>
      <c r="L38" s="6">
        <f t="shared" si="22"/>
        <v>225</v>
      </c>
      <c r="M38" s="3"/>
      <c r="N38" s="1"/>
      <c r="O38" s="1"/>
      <c r="P38" s="1"/>
      <c r="Q38" s="1"/>
      <c r="R38" s="4"/>
      <c r="S38" s="3"/>
      <c r="T38" s="12"/>
      <c r="U38" s="9"/>
      <c r="V38" s="12" t="str">
        <f t="shared" si="1"/>
        <v/>
      </c>
      <c r="W38" s="12" t="str">
        <f t="shared" si="2"/>
        <v/>
      </c>
      <c r="X38" s="9"/>
      <c r="Y38" s="23" t="str">
        <f t="shared" si="3"/>
        <v/>
      </c>
      <c r="Z38" s="23" t="str">
        <f t="shared" si="4"/>
        <v/>
      </c>
      <c r="AA38" s="9"/>
      <c r="AB38" s="23" t="str">
        <f t="shared" si="5"/>
        <v/>
      </c>
      <c r="AC38" s="23" t="str">
        <f t="shared" si="6"/>
        <v/>
      </c>
      <c r="AD38" s="28"/>
      <c r="AE38" s="27" t="str">
        <f ca="1">IFERROR(IFERROR(VLOOKUP(F38&amp;"_"&amp;T38&amp;"_"&amp;data!$A$2,INDIRECT("A"&amp;ROW()+1&amp;":$D$100"),4,FALSE),IFERROR(VLOOKUP(F38&amp;"_"&amp;T38&amp;"_"&amp;data!$A$3,INDIRECT("A"&amp;ROW()+1&amp;":$D$100"),4,FALSE),IFERROR(VLOOKUP(F38&amp;"_"&amp;T38&amp;"_"&amp;data!$A$4,INDIRECT("A"&amp;ROW()+1&amp;":$D$100"),4,FALSE),IFERROR(VLOOKUP(F38&amp;"_"&amp;T38&amp;"_"&amp;data!$A$5,INDIRECT("A"&amp;ROW()+1&amp;":$D$100"),4,FALSE),IFERROR(VLOOKUP(F38&amp;"_"&amp;T38&amp;"_"&amp;data!$A$6,INDIRECT("A"&amp;ROW()+1&amp;":$D$100"),4,FALSE),IFERROR(VLOOKUP(F38&amp;"_"&amp;T38&amp;"_"&amp;data!$A$7,INDIRECT("A"&amp;ROW()+1&amp;":$D$100"),4,FALSE),VLOOKUP(F38&amp;"_"&amp;T38&amp;"_"&amp;data!$A$8,INDIRECT("A"&amp;ROW()+1&amp;":$D$100"),4,FALSE)))))))-OFFSET(AE38,1,3),"")</f>
        <v/>
      </c>
      <c r="AF38" s="27" t="str">
        <f ca="1">IFERROR(IFERROR(VLOOKUP(M38&amp;"_"&amp;T38&amp;"_"&amp;data!$A$2,INDIRECT("B"&amp;ROW()+1&amp;":$D$100"),3,FALSE),IFERROR(VLOOKUP(M38&amp;"_"&amp;T38&amp;"_"&amp;data!$A$3,INDIRECT("B"&amp;ROW()+1&amp;":$D$100"),3,FALSE),IFERROR(VLOOKUP(M38&amp;"_"&amp;T38&amp;"_"&amp;data!$A$4,INDIRECT("B"&amp;ROW()+1&amp;":$D$100"),3,FALSE),IFERROR(VLOOKUP(M38&amp;"_"&amp;T38&amp;"_"&amp;data!$A$5,INDIRECT("B"&amp;ROW()+1&amp;":$D$100"),3,FALSE),IFERROR(VLOOKUP(M38&amp;"_"&amp;T38&amp;"_"&amp;data!$A$6,INDIRECT("B"&amp;ROW()+1&amp;":$D$100"),3,FALSE),IFERROR(VLOOKUP(M38&amp;"_"&amp;T38&amp;"_"&amp;data!$A$7,INDIRECT("B"&amp;ROW()+1&amp;":$D$100"),3,FALSE),VLOOKUP(M38&amp;"_"&amp;T38&amp;"_"&amp;data!$A$8,INDIRECT("B"&amp;ROW()+1&amp;":$D$100"),3,FALSE)))))))-OFFSET(AF38,1,2),"")</f>
        <v/>
      </c>
      <c r="AG38" s="1"/>
      <c r="AH38" s="7">
        <f t="shared" ca="1" si="7"/>
        <v>0.45763888888888893</v>
      </c>
      <c r="AI38" s="1">
        <f t="shared" si="23"/>
        <v>0</v>
      </c>
      <c r="AJ38" s="1">
        <f t="shared" si="24"/>
        <v>0</v>
      </c>
      <c r="AK38" s="1" cm="1">
        <f t="array" ref="AK38">IFERROR(LEN(_xlfn.TEXTJOIN("",TRUE,_xlfn.UNIQUE(_xlfn.MAKEARRAY(LEN(SUBSTITUTE(SUBSTITUTE(SUBSTITUTE(J38,"・",""),"　","")," ","")&amp;SUBSTITUTE(SUBSTITUTE(SUBSTITUTE(Q38,"・",""),"　","")," ","")),1,_xlfn.LAMBDA(_xlpm.row,_xlpm.col,MID(SUBSTITUTE(SUBSTITUTE(SUBSTITUTE(J38,"・",""),"　","")," ","")&amp;SUBSTITUTE(SUBSTITUTE(SUBSTITUTE(Q38,"・",""),"　","")," ",""),_xlpm.row,1)))))),0)</f>
        <v>0</v>
      </c>
      <c r="AL38" s="9">
        <f t="shared" si="19"/>
        <v>110</v>
      </c>
      <c r="AM38" s="10">
        <v>0</v>
      </c>
      <c r="AN38" s="18"/>
    </row>
    <row r="39" spans="1:40" s="22" customFormat="1" ht="23.1" customHeight="1" x14ac:dyDescent="0.15">
      <c r="A39" s="79" t="str">
        <f t="shared" si="0"/>
        <v/>
      </c>
      <c r="B39" s="93" t="str">
        <f t="shared" si="9"/>
        <v/>
      </c>
      <c r="C39" s="96"/>
      <c r="D39" s="77">
        <f t="shared" ca="1" si="12"/>
        <v>0.45763888888888893</v>
      </c>
      <c r="E39" s="6">
        <f>MAX($E$5:E38)+1+IF(MAX($E$5:E38)=0,100,0)</f>
        <v>126</v>
      </c>
      <c r="F39" s="3"/>
      <c r="G39" s="1"/>
      <c r="H39" s="1"/>
      <c r="I39" s="1"/>
      <c r="J39" s="1"/>
      <c r="K39" s="4"/>
      <c r="L39" s="6">
        <f t="shared" si="22"/>
        <v>226</v>
      </c>
      <c r="M39" s="3"/>
      <c r="N39" s="1"/>
      <c r="O39" s="1"/>
      <c r="P39" s="1"/>
      <c r="Q39" s="1"/>
      <c r="R39" s="4"/>
      <c r="S39" s="3"/>
      <c r="T39" s="12"/>
      <c r="U39" s="9"/>
      <c r="V39" s="12" t="str">
        <f t="shared" si="1"/>
        <v/>
      </c>
      <c r="W39" s="12" t="str">
        <f t="shared" si="2"/>
        <v/>
      </c>
      <c r="X39" s="9"/>
      <c r="Y39" s="23" t="str">
        <f t="shared" si="3"/>
        <v/>
      </c>
      <c r="Z39" s="23" t="str">
        <f t="shared" si="4"/>
        <v/>
      </c>
      <c r="AA39" s="9"/>
      <c r="AB39" s="23" t="str">
        <f t="shared" si="5"/>
        <v/>
      </c>
      <c r="AC39" s="23" t="str">
        <f t="shared" si="6"/>
        <v/>
      </c>
      <c r="AD39" s="28"/>
      <c r="AE39" s="27" t="str">
        <f ca="1">IFERROR(IFERROR(VLOOKUP(F39&amp;"_"&amp;T39&amp;"_"&amp;data!$A$2,INDIRECT("A"&amp;ROW()+1&amp;":$D$100"),4,FALSE),IFERROR(VLOOKUP(F39&amp;"_"&amp;T39&amp;"_"&amp;data!$A$3,INDIRECT("A"&amp;ROW()+1&amp;":$D$100"),4,FALSE),IFERROR(VLOOKUP(F39&amp;"_"&amp;T39&amp;"_"&amp;data!$A$4,INDIRECT("A"&amp;ROW()+1&amp;":$D$100"),4,FALSE),IFERROR(VLOOKUP(F39&amp;"_"&amp;T39&amp;"_"&amp;data!$A$5,INDIRECT("A"&amp;ROW()+1&amp;":$D$100"),4,FALSE),IFERROR(VLOOKUP(F39&amp;"_"&amp;T39&amp;"_"&amp;data!$A$6,INDIRECT("A"&amp;ROW()+1&amp;":$D$100"),4,FALSE),IFERROR(VLOOKUP(F39&amp;"_"&amp;T39&amp;"_"&amp;data!$A$7,INDIRECT("A"&amp;ROW()+1&amp;":$D$100"),4,FALSE),VLOOKUP(F39&amp;"_"&amp;T39&amp;"_"&amp;data!$A$8,INDIRECT("A"&amp;ROW()+1&amp;":$D$100"),4,FALSE)))))))-OFFSET(AE39,1,3),"")</f>
        <v/>
      </c>
      <c r="AF39" s="27" t="str">
        <f ca="1">IFERROR(IFERROR(VLOOKUP(M39&amp;"_"&amp;T39&amp;"_"&amp;data!$A$2,INDIRECT("B"&amp;ROW()+1&amp;":$D$100"),3,FALSE),IFERROR(VLOOKUP(M39&amp;"_"&amp;T39&amp;"_"&amp;data!$A$3,INDIRECT("B"&amp;ROW()+1&amp;":$D$100"),3,FALSE),IFERROR(VLOOKUP(M39&amp;"_"&amp;T39&amp;"_"&amp;data!$A$4,INDIRECT("B"&amp;ROW()+1&amp;":$D$100"),3,FALSE),IFERROR(VLOOKUP(M39&amp;"_"&amp;T39&amp;"_"&amp;data!$A$5,INDIRECT("B"&amp;ROW()+1&amp;":$D$100"),3,FALSE),IFERROR(VLOOKUP(M39&amp;"_"&amp;T39&amp;"_"&amp;data!$A$6,INDIRECT("B"&amp;ROW()+1&amp;":$D$100"),3,FALSE),IFERROR(VLOOKUP(M39&amp;"_"&amp;T39&amp;"_"&amp;data!$A$7,INDIRECT("B"&amp;ROW()+1&amp;":$D$100"),3,FALSE),VLOOKUP(M39&amp;"_"&amp;T39&amp;"_"&amp;data!$A$8,INDIRECT("B"&amp;ROW()+1&amp;":$D$100"),3,FALSE)))))))-OFFSET(AF39,1,2),"")</f>
        <v/>
      </c>
      <c r="AG39" s="1"/>
      <c r="AH39" s="7">
        <f t="shared" ca="1" si="7"/>
        <v>0.45763888888888893</v>
      </c>
      <c r="AI39" s="1">
        <f t="shared" si="23"/>
        <v>0</v>
      </c>
      <c r="AJ39" s="1">
        <f t="shared" si="24"/>
        <v>0</v>
      </c>
      <c r="AK39" s="1" cm="1">
        <f t="array" ref="AK39">IFERROR(LEN(_xlfn.TEXTJOIN("",TRUE,_xlfn.UNIQUE(_xlfn.MAKEARRAY(LEN(SUBSTITUTE(SUBSTITUTE(SUBSTITUTE(J39,"・",""),"　","")," ","")&amp;SUBSTITUTE(SUBSTITUTE(SUBSTITUTE(Q39,"・",""),"　","")," ","")),1,_xlfn.LAMBDA(_xlpm.row,_xlpm.col,MID(SUBSTITUTE(SUBSTITUTE(SUBSTITUTE(J39,"・",""),"　","")," ","")&amp;SUBSTITUTE(SUBSTITUTE(SUBSTITUTE(Q39,"・",""),"　","")," ",""),_xlpm.row,1)))))),0)</f>
        <v>0</v>
      </c>
      <c r="AL39" s="9">
        <f t="shared" si="19"/>
        <v>110</v>
      </c>
      <c r="AM39" s="10">
        <v>0</v>
      </c>
      <c r="AN39" s="18"/>
    </row>
    <row r="40" spans="1:40" s="22" customFormat="1" ht="23.1" customHeight="1" x14ac:dyDescent="0.15">
      <c r="A40" s="79" t="str">
        <f t="shared" si="0"/>
        <v/>
      </c>
      <c r="B40" s="93" t="str">
        <f t="shared" si="9"/>
        <v/>
      </c>
      <c r="C40" s="96"/>
      <c r="D40" s="77">
        <f t="shared" ca="1" si="12"/>
        <v>0.45763888888888893</v>
      </c>
      <c r="E40" s="6">
        <f>MAX($E$5:E39)+1+IF(MAX($E$5:E39)=0,100,0)</f>
        <v>127</v>
      </c>
      <c r="F40" s="3"/>
      <c r="G40" s="1"/>
      <c r="H40" s="1"/>
      <c r="I40" s="1"/>
      <c r="J40" s="1"/>
      <c r="K40" s="4"/>
      <c r="L40" s="6">
        <f t="shared" si="22"/>
        <v>227</v>
      </c>
      <c r="M40" s="3"/>
      <c r="N40" s="1"/>
      <c r="O40" s="1"/>
      <c r="P40" s="1"/>
      <c r="Q40" s="1"/>
      <c r="R40" s="4"/>
      <c r="S40" s="3"/>
      <c r="T40" s="12"/>
      <c r="U40" s="9"/>
      <c r="V40" s="12" t="str">
        <f t="shared" si="1"/>
        <v/>
      </c>
      <c r="W40" s="12" t="str">
        <f t="shared" si="2"/>
        <v/>
      </c>
      <c r="X40" s="9"/>
      <c r="Y40" s="23" t="str">
        <f t="shared" si="3"/>
        <v/>
      </c>
      <c r="Z40" s="23" t="str">
        <f t="shared" si="4"/>
        <v/>
      </c>
      <c r="AA40" s="9"/>
      <c r="AB40" s="23" t="str">
        <f t="shared" si="5"/>
        <v/>
      </c>
      <c r="AC40" s="23" t="str">
        <f t="shared" si="6"/>
        <v/>
      </c>
      <c r="AD40" s="28"/>
      <c r="AE40" s="27" t="str">
        <f ca="1">IFERROR(IFERROR(VLOOKUP(F40&amp;"_"&amp;T40&amp;"_"&amp;data!$A$2,INDIRECT("A"&amp;ROW()+1&amp;":$D$100"),4,FALSE),IFERROR(VLOOKUP(F40&amp;"_"&amp;T40&amp;"_"&amp;data!$A$3,INDIRECT("A"&amp;ROW()+1&amp;":$D$100"),4,FALSE),IFERROR(VLOOKUP(F40&amp;"_"&amp;T40&amp;"_"&amp;data!$A$4,INDIRECT("A"&amp;ROW()+1&amp;":$D$100"),4,FALSE),IFERROR(VLOOKUP(F40&amp;"_"&amp;T40&amp;"_"&amp;data!$A$5,INDIRECT("A"&amp;ROW()+1&amp;":$D$100"),4,FALSE),IFERROR(VLOOKUP(F40&amp;"_"&amp;T40&amp;"_"&amp;data!$A$6,INDIRECT("A"&amp;ROW()+1&amp;":$D$100"),4,FALSE),IFERROR(VLOOKUP(F40&amp;"_"&amp;T40&amp;"_"&amp;data!$A$7,INDIRECT("A"&amp;ROW()+1&amp;":$D$100"),4,FALSE),VLOOKUP(F40&amp;"_"&amp;T40&amp;"_"&amp;data!$A$8,INDIRECT("A"&amp;ROW()+1&amp;":$D$100"),4,FALSE)))))))-OFFSET(AE40,1,3),"")</f>
        <v/>
      </c>
      <c r="AF40" s="27" t="str">
        <f ca="1">IFERROR(IFERROR(VLOOKUP(M40&amp;"_"&amp;T40&amp;"_"&amp;data!$A$2,INDIRECT("B"&amp;ROW()+1&amp;":$D$100"),3,FALSE),IFERROR(VLOOKUP(M40&amp;"_"&amp;T40&amp;"_"&amp;data!$A$3,INDIRECT("B"&amp;ROW()+1&amp;":$D$100"),3,FALSE),IFERROR(VLOOKUP(M40&amp;"_"&amp;T40&amp;"_"&amp;data!$A$4,INDIRECT("B"&amp;ROW()+1&amp;":$D$100"),3,FALSE),IFERROR(VLOOKUP(M40&amp;"_"&amp;T40&amp;"_"&amp;data!$A$5,INDIRECT("B"&amp;ROW()+1&amp;":$D$100"),3,FALSE),IFERROR(VLOOKUP(M40&amp;"_"&amp;T40&amp;"_"&amp;data!$A$6,INDIRECT("B"&amp;ROW()+1&amp;":$D$100"),3,FALSE),IFERROR(VLOOKUP(M40&amp;"_"&amp;T40&amp;"_"&amp;data!$A$7,INDIRECT("B"&amp;ROW()+1&amp;":$D$100"),3,FALSE),VLOOKUP(M40&amp;"_"&amp;T40&amp;"_"&amp;data!$A$8,INDIRECT("B"&amp;ROW()+1&amp;":$D$100"),3,FALSE)))))))-OFFSET(AF40,1,2),"")</f>
        <v/>
      </c>
      <c r="AG40" s="1"/>
      <c r="AH40" s="7">
        <f t="shared" ca="1" si="7"/>
        <v>0.45763888888888893</v>
      </c>
      <c r="AI40" s="1">
        <f t="shared" si="23"/>
        <v>0</v>
      </c>
      <c r="AJ40" s="1">
        <f t="shared" si="24"/>
        <v>0</v>
      </c>
      <c r="AK40" s="1" cm="1">
        <f t="array" ref="AK40">IFERROR(LEN(_xlfn.TEXTJOIN("",TRUE,_xlfn.UNIQUE(_xlfn.MAKEARRAY(LEN(SUBSTITUTE(SUBSTITUTE(SUBSTITUTE(J40,"・",""),"　","")," ","")&amp;SUBSTITUTE(SUBSTITUTE(SUBSTITUTE(Q40,"・",""),"　","")," ","")),1,_xlfn.LAMBDA(_xlpm.row,_xlpm.col,MID(SUBSTITUTE(SUBSTITUTE(SUBSTITUTE(J40,"・",""),"　","")," ","")&amp;SUBSTITUTE(SUBSTITUTE(SUBSTITUTE(Q40,"・",""),"　","")," ",""),_xlpm.row,1)))))),0)</f>
        <v>0</v>
      </c>
      <c r="AL40" s="9">
        <f t="shared" si="19"/>
        <v>110</v>
      </c>
      <c r="AM40" s="10">
        <v>0</v>
      </c>
      <c r="AN40" s="18"/>
    </row>
    <row r="41" spans="1:40" ht="22.5" customHeight="1" x14ac:dyDescent="0.15">
      <c r="A41" s="79" t="str">
        <f t="shared" si="0"/>
        <v/>
      </c>
      <c r="B41" s="93" t="str">
        <f t="shared" si="9"/>
        <v/>
      </c>
      <c r="C41" s="95"/>
      <c r="D41" s="77">
        <f t="shared" ca="1" si="12"/>
        <v>0.45763888888888893</v>
      </c>
      <c r="E41" s="6">
        <f>MAX($E$5:E40)+1+IF(MAX($E$5:E40)=0,100,0)</f>
        <v>128</v>
      </c>
      <c r="F41" s="3"/>
      <c r="G41" s="1"/>
      <c r="H41" s="1"/>
      <c r="I41" s="1"/>
      <c r="J41" s="1"/>
      <c r="K41" s="4"/>
      <c r="L41" s="6">
        <f t="shared" si="22"/>
        <v>228</v>
      </c>
      <c r="M41" s="3"/>
      <c r="N41" s="1"/>
      <c r="O41" s="1"/>
      <c r="P41" s="1"/>
      <c r="Q41" s="1"/>
      <c r="R41" s="4"/>
      <c r="S41" s="11"/>
      <c r="T41" s="12"/>
      <c r="U41" s="25"/>
      <c r="V41" s="12" t="str">
        <f t="shared" si="1"/>
        <v/>
      </c>
      <c r="W41" s="12" t="str">
        <f t="shared" si="2"/>
        <v/>
      </c>
      <c r="X41" s="25"/>
      <c r="Y41" s="23" t="str">
        <f t="shared" si="3"/>
        <v/>
      </c>
      <c r="Z41" s="23" t="str">
        <f t="shared" si="4"/>
        <v/>
      </c>
      <c r="AA41" s="25"/>
      <c r="AB41" s="23" t="str">
        <f t="shared" si="5"/>
        <v/>
      </c>
      <c r="AC41" s="23" t="str">
        <f t="shared" si="6"/>
        <v/>
      </c>
      <c r="AD41" s="23"/>
      <c r="AE41" s="27" t="str">
        <f ca="1">IFERROR(IFERROR(VLOOKUP(F41&amp;"_"&amp;T41&amp;"_"&amp;data!$A$2,INDIRECT("A"&amp;ROW()+1&amp;":$D$100"),4,FALSE),IFERROR(VLOOKUP(F41&amp;"_"&amp;T41&amp;"_"&amp;data!$A$3,INDIRECT("A"&amp;ROW()+1&amp;":$D$100"),4,FALSE),IFERROR(VLOOKUP(F41&amp;"_"&amp;T41&amp;"_"&amp;data!$A$4,INDIRECT("A"&amp;ROW()+1&amp;":$D$100"),4,FALSE),IFERROR(VLOOKUP(F41&amp;"_"&amp;T41&amp;"_"&amp;data!$A$5,INDIRECT("A"&amp;ROW()+1&amp;":$D$100"),4,FALSE),IFERROR(VLOOKUP(F41&amp;"_"&amp;T41&amp;"_"&amp;data!$A$6,INDIRECT("A"&amp;ROW()+1&amp;":$D$100"),4,FALSE),IFERROR(VLOOKUP(F41&amp;"_"&amp;T41&amp;"_"&amp;data!$A$7,INDIRECT("A"&amp;ROW()+1&amp;":$D$100"),4,FALSE),VLOOKUP(F41&amp;"_"&amp;T41&amp;"_"&amp;data!$A$8,INDIRECT("A"&amp;ROW()+1&amp;":$D$100"),4,FALSE)))))))-OFFSET(AE41,1,3),"")</f>
        <v/>
      </c>
      <c r="AF41" s="27" t="str">
        <f ca="1">IFERROR(IFERROR(VLOOKUP(M41&amp;"_"&amp;T41&amp;"_"&amp;data!$A$2,INDIRECT("B"&amp;ROW()+1&amp;":$D$100"),3,FALSE),IFERROR(VLOOKUP(M41&amp;"_"&amp;T41&amp;"_"&amp;data!$A$3,INDIRECT("B"&amp;ROW()+1&amp;":$D$100"),3,FALSE),IFERROR(VLOOKUP(M41&amp;"_"&amp;T41&amp;"_"&amp;data!$A$4,INDIRECT("B"&amp;ROW()+1&amp;":$D$100"),3,FALSE),IFERROR(VLOOKUP(M41&amp;"_"&amp;T41&amp;"_"&amp;data!$A$5,INDIRECT("B"&amp;ROW()+1&amp;":$D$100"),3,FALSE),IFERROR(VLOOKUP(M41&amp;"_"&amp;T41&amp;"_"&amp;data!$A$6,INDIRECT("B"&amp;ROW()+1&amp;":$D$100"),3,FALSE),IFERROR(VLOOKUP(M41&amp;"_"&amp;T41&amp;"_"&amp;data!$A$7,INDIRECT("B"&amp;ROW()+1&amp;":$D$100"),3,FALSE),VLOOKUP(M41&amp;"_"&amp;T41&amp;"_"&amp;data!$A$8,INDIRECT("B"&amp;ROW()+1&amp;":$D$100"),3,FALSE)))))))-OFFSET(AF41,1,2),"")</f>
        <v/>
      </c>
      <c r="AG41" s="13"/>
      <c r="AH41" s="7">
        <f t="shared" ca="1" si="7"/>
        <v>0.45763888888888893</v>
      </c>
      <c r="AI41" s="1">
        <f t="shared" si="23"/>
        <v>0</v>
      </c>
      <c r="AJ41" s="1">
        <f t="shared" si="24"/>
        <v>0</v>
      </c>
      <c r="AK41" s="1" cm="1">
        <f t="array" ref="AK41">IFERROR(LEN(_xlfn.TEXTJOIN("",TRUE,_xlfn.UNIQUE(_xlfn.MAKEARRAY(LEN(SUBSTITUTE(SUBSTITUTE(SUBSTITUTE(J41,"・",""),"　","")," ","")&amp;SUBSTITUTE(SUBSTITUTE(SUBSTITUTE(Q41,"・",""),"　","")," ","")),1,_xlfn.LAMBDA(_xlpm.row,_xlpm.col,MID(SUBSTITUTE(SUBSTITUTE(SUBSTITUTE(J41,"・",""),"　","")," ","")&amp;SUBSTITUTE(SUBSTITUTE(SUBSTITUTE(Q41,"・",""),"　","")," ",""),_xlpm.row,1)))))),0)</f>
        <v>0</v>
      </c>
      <c r="AL41" s="9">
        <f t="shared" si="19"/>
        <v>110</v>
      </c>
      <c r="AM41" s="10">
        <v>0</v>
      </c>
    </row>
    <row r="42" spans="1:40" ht="23.1" customHeight="1" x14ac:dyDescent="0.15">
      <c r="A42" s="79" t="str">
        <f t="shared" si="0"/>
        <v/>
      </c>
      <c r="B42" s="93" t="str">
        <f t="shared" si="9"/>
        <v/>
      </c>
      <c r="C42" s="95"/>
      <c r="D42" s="77">
        <f t="shared" ca="1" si="12"/>
        <v>0.45763888888888893</v>
      </c>
      <c r="E42" s="6">
        <f>MAX($E$5:E41)+1+IF(MAX($E$5:E41)=0,100,0)</f>
        <v>129</v>
      </c>
      <c r="F42" s="3"/>
      <c r="G42" s="1"/>
      <c r="H42" s="1"/>
      <c r="I42" s="1"/>
      <c r="J42" s="1"/>
      <c r="K42" s="4"/>
      <c r="L42" s="6">
        <f t="shared" si="22"/>
        <v>229</v>
      </c>
      <c r="M42" s="3"/>
      <c r="N42" s="1"/>
      <c r="O42" s="1"/>
      <c r="P42" s="1"/>
      <c r="Q42" s="1"/>
      <c r="R42" s="4"/>
      <c r="S42" s="11"/>
      <c r="T42" s="12"/>
      <c r="U42" s="25"/>
      <c r="V42" s="12" t="str">
        <f t="shared" si="1"/>
        <v/>
      </c>
      <c r="W42" s="12" t="str">
        <f t="shared" si="2"/>
        <v/>
      </c>
      <c r="X42" s="25"/>
      <c r="Y42" s="23" t="str">
        <f t="shared" si="3"/>
        <v/>
      </c>
      <c r="Z42" s="23" t="str">
        <f t="shared" si="4"/>
        <v/>
      </c>
      <c r="AA42" s="25"/>
      <c r="AB42" s="23" t="str">
        <f t="shared" si="5"/>
        <v/>
      </c>
      <c r="AC42" s="23" t="str">
        <f t="shared" si="6"/>
        <v/>
      </c>
      <c r="AD42" s="23"/>
      <c r="AE42" s="27" t="str">
        <f ca="1">IFERROR(IFERROR(VLOOKUP(F42&amp;"_"&amp;T42&amp;"_"&amp;data!$A$2,INDIRECT("A"&amp;ROW()+1&amp;":$D$100"),4,FALSE),IFERROR(VLOOKUP(F42&amp;"_"&amp;T42&amp;"_"&amp;data!$A$3,INDIRECT("A"&amp;ROW()+1&amp;":$D$100"),4,FALSE),IFERROR(VLOOKUP(F42&amp;"_"&amp;T42&amp;"_"&amp;data!$A$4,INDIRECT("A"&amp;ROW()+1&amp;":$D$100"),4,FALSE),IFERROR(VLOOKUP(F42&amp;"_"&amp;T42&amp;"_"&amp;data!$A$5,INDIRECT("A"&amp;ROW()+1&amp;":$D$100"),4,FALSE),IFERROR(VLOOKUP(F42&amp;"_"&amp;T42&amp;"_"&amp;data!$A$6,INDIRECT("A"&amp;ROW()+1&amp;":$D$100"),4,FALSE),IFERROR(VLOOKUP(F42&amp;"_"&amp;T42&amp;"_"&amp;data!$A$7,INDIRECT("A"&amp;ROW()+1&amp;":$D$100"),4,FALSE),VLOOKUP(F42&amp;"_"&amp;T42&amp;"_"&amp;data!$A$8,INDIRECT("A"&amp;ROW()+1&amp;":$D$100"),4,FALSE)))))))-OFFSET(AE42,1,3),"")</f>
        <v/>
      </c>
      <c r="AF42" s="27" t="str">
        <f ca="1">IFERROR(IFERROR(VLOOKUP(M42&amp;"_"&amp;T42&amp;"_"&amp;data!$A$2,INDIRECT("B"&amp;ROW()+1&amp;":$D$100"),3,FALSE),IFERROR(VLOOKUP(M42&amp;"_"&amp;T42&amp;"_"&amp;data!$A$3,INDIRECT("B"&amp;ROW()+1&amp;":$D$100"),3,FALSE),IFERROR(VLOOKUP(M42&amp;"_"&amp;T42&amp;"_"&amp;data!$A$4,INDIRECT("B"&amp;ROW()+1&amp;":$D$100"),3,FALSE),IFERROR(VLOOKUP(M42&amp;"_"&amp;T42&amp;"_"&amp;data!$A$5,INDIRECT("B"&amp;ROW()+1&amp;":$D$100"),3,FALSE),IFERROR(VLOOKUP(M42&amp;"_"&amp;T42&amp;"_"&amp;data!$A$6,INDIRECT("B"&amp;ROW()+1&amp;":$D$100"),3,FALSE),IFERROR(VLOOKUP(M42&amp;"_"&amp;T42&amp;"_"&amp;data!$A$7,INDIRECT("B"&amp;ROW()+1&amp;":$D$100"),3,FALSE),VLOOKUP(M42&amp;"_"&amp;T42&amp;"_"&amp;data!$A$8,INDIRECT("B"&amp;ROW()+1&amp;":$D$100"),3,FALSE)))))))-OFFSET(AF42,1,2),"")</f>
        <v/>
      </c>
      <c r="AG42" s="13"/>
      <c r="AH42" s="7">
        <f t="shared" ca="1" si="7"/>
        <v>0.45763888888888893</v>
      </c>
      <c r="AI42" s="1">
        <f t="shared" si="23"/>
        <v>0</v>
      </c>
      <c r="AJ42" s="1">
        <f t="shared" si="24"/>
        <v>0</v>
      </c>
      <c r="AK42" s="1" cm="1">
        <f t="array" ref="AK42">IFERROR(LEN(_xlfn.TEXTJOIN("",TRUE,_xlfn.UNIQUE(_xlfn.MAKEARRAY(LEN(SUBSTITUTE(SUBSTITUTE(SUBSTITUTE(J42,"・",""),"　","")," ","")&amp;SUBSTITUTE(SUBSTITUTE(SUBSTITUTE(Q42,"・",""),"　","")," ","")),1,_xlfn.LAMBDA(_xlpm.row,_xlpm.col,MID(SUBSTITUTE(SUBSTITUTE(SUBSTITUTE(J42,"・",""),"　","")," ","")&amp;SUBSTITUTE(SUBSTITUTE(SUBSTITUTE(Q42,"・",""),"　","")," ",""),_xlpm.row,1)))))),0)</f>
        <v>0</v>
      </c>
      <c r="AL42" s="9">
        <f t="shared" si="19"/>
        <v>110</v>
      </c>
      <c r="AM42" s="10">
        <v>0</v>
      </c>
    </row>
    <row r="43" spans="1:40" ht="22.5" customHeight="1" x14ac:dyDescent="0.15">
      <c r="A43" s="79" t="str">
        <f t="shared" si="0"/>
        <v/>
      </c>
      <c r="B43" s="93" t="str">
        <f t="shared" si="9"/>
        <v/>
      </c>
      <c r="C43" s="95"/>
      <c r="D43" s="77">
        <f t="shared" ca="1" si="12"/>
        <v>0.45763888888888893</v>
      </c>
      <c r="E43" s="6">
        <f>MAX($E$5:E42)+1+IF(MAX($E$5:E42)=0,100,0)</f>
        <v>130</v>
      </c>
      <c r="F43" s="3"/>
      <c r="G43" s="1"/>
      <c r="H43" s="1"/>
      <c r="I43" s="1"/>
      <c r="J43" s="1"/>
      <c r="K43" s="4"/>
      <c r="L43" s="6">
        <f t="shared" si="22"/>
        <v>230</v>
      </c>
      <c r="M43" s="3"/>
      <c r="N43" s="1"/>
      <c r="O43" s="1"/>
      <c r="P43" s="1"/>
      <c r="Q43" s="1"/>
      <c r="R43" s="4"/>
      <c r="S43" s="11"/>
      <c r="T43" s="12"/>
      <c r="U43" s="25"/>
      <c r="V43" s="12" t="str">
        <f t="shared" si="1"/>
        <v/>
      </c>
      <c r="W43" s="12" t="str">
        <f t="shared" si="2"/>
        <v/>
      </c>
      <c r="X43" s="25"/>
      <c r="Y43" s="23" t="str">
        <f t="shared" si="3"/>
        <v/>
      </c>
      <c r="Z43" s="23" t="str">
        <f t="shared" si="4"/>
        <v/>
      </c>
      <c r="AA43" s="25"/>
      <c r="AB43" s="23" t="str">
        <f t="shared" si="5"/>
        <v/>
      </c>
      <c r="AC43" s="23" t="str">
        <f t="shared" si="6"/>
        <v/>
      </c>
      <c r="AD43" s="23"/>
      <c r="AE43" s="27" t="str">
        <f ca="1">IFERROR(IFERROR(VLOOKUP(F43&amp;"_"&amp;T43&amp;"_"&amp;data!$A$2,INDIRECT("A"&amp;ROW()+1&amp;":$D$100"),4,FALSE),IFERROR(VLOOKUP(F43&amp;"_"&amp;T43&amp;"_"&amp;data!$A$3,INDIRECT("A"&amp;ROW()+1&amp;":$D$100"),4,FALSE),IFERROR(VLOOKUP(F43&amp;"_"&amp;T43&amp;"_"&amp;data!$A$4,INDIRECT("A"&amp;ROW()+1&amp;":$D$100"),4,FALSE),IFERROR(VLOOKUP(F43&amp;"_"&amp;T43&amp;"_"&amp;data!$A$5,INDIRECT("A"&amp;ROW()+1&amp;":$D$100"),4,FALSE),IFERROR(VLOOKUP(F43&amp;"_"&amp;T43&amp;"_"&amp;data!$A$6,INDIRECT("A"&amp;ROW()+1&amp;":$D$100"),4,FALSE),IFERROR(VLOOKUP(F43&amp;"_"&amp;T43&amp;"_"&amp;data!$A$7,INDIRECT("A"&amp;ROW()+1&amp;":$D$100"),4,FALSE),VLOOKUP(F43&amp;"_"&amp;T43&amp;"_"&amp;data!$A$8,INDIRECT("A"&amp;ROW()+1&amp;":$D$100"),4,FALSE)))))))-OFFSET(AE43,1,3),"")</f>
        <v/>
      </c>
      <c r="AF43" s="27" t="str">
        <f ca="1">IFERROR(IFERROR(VLOOKUP(M43&amp;"_"&amp;T43&amp;"_"&amp;data!$A$2,INDIRECT("B"&amp;ROW()+1&amp;":$D$100"),3,FALSE),IFERROR(VLOOKUP(M43&amp;"_"&amp;T43&amp;"_"&amp;data!$A$3,INDIRECT("B"&amp;ROW()+1&amp;":$D$100"),3,FALSE),IFERROR(VLOOKUP(M43&amp;"_"&amp;T43&amp;"_"&amp;data!$A$4,INDIRECT("B"&amp;ROW()+1&amp;":$D$100"),3,FALSE),IFERROR(VLOOKUP(M43&amp;"_"&amp;T43&amp;"_"&amp;data!$A$5,INDIRECT("B"&amp;ROW()+1&amp;":$D$100"),3,FALSE),IFERROR(VLOOKUP(M43&amp;"_"&amp;T43&amp;"_"&amp;data!$A$6,INDIRECT("B"&amp;ROW()+1&amp;":$D$100"),3,FALSE),IFERROR(VLOOKUP(M43&amp;"_"&amp;T43&amp;"_"&amp;data!$A$7,INDIRECT("B"&amp;ROW()+1&amp;":$D$100"),3,FALSE),VLOOKUP(M43&amp;"_"&amp;T43&amp;"_"&amp;data!$A$8,INDIRECT("B"&amp;ROW()+1&amp;":$D$100"),3,FALSE)))))))-OFFSET(AF43,1,2),"")</f>
        <v/>
      </c>
      <c r="AG43" s="13"/>
      <c r="AH43" s="7">
        <f t="shared" ca="1" si="7"/>
        <v>0.45763888888888893</v>
      </c>
      <c r="AI43" s="1">
        <f t="shared" si="23"/>
        <v>0</v>
      </c>
      <c r="AJ43" s="1">
        <f t="shared" si="24"/>
        <v>0</v>
      </c>
      <c r="AK43" s="1" cm="1">
        <f t="array" ref="AK43">IFERROR(LEN(_xlfn.TEXTJOIN("",TRUE,_xlfn.UNIQUE(_xlfn.MAKEARRAY(LEN(SUBSTITUTE(SUBSTITUTE(SUBSTITUTE(J43,"・",""),"　","")," ","")&amp;SUBSTITUTE(SUBSTITUTE(SUBSTITUTE(Q43,"・",""),"　","")," ","")),1,_xlfn.LAMBDA(_xlpm.row,_xlpm.col,MID(SUBSTITUTE(SUBSTITUTE(SUBSTITUTE(J43,"・",""),"　","")," ","")&amp;SUBSTITUTE(SUBSTITUTE(SUBSTITUTE(Q43,"・",""),"　","")," ",""),_xlpm.row,1)))))),0)</f>
        <v>0</v>
      </c>
      <c r="AL43" s="9">
        <f t="shared" si="19"/>
        <v>110</v>
      </c>
      <c r="AM43" s="10">
        <v>0</v>
      </c>
    </row>
    <row r="44" spans="1:40" ht="22.5" customHeight="1" x14ac:dyDescent="0.15">
      <c r="A44" s="79" t="str">
        <f t="shared" si="0"/>
        <v/>
      </c>
      <c r="B44" s="93" t="str">
        <f t="shared" si="9"/>
        <v/>
      </c>
      <c r="C44" s="95"/>
      <c r="D44" s="77">
        <f t="shared" ca="1" si="12"/>
        <v>0.45763888888888893</v>
      </c>
      <c r="E44" s="6">
        <f>MAX($E$5:E43)+1+IF(MAX($E$5:E43)=0,100,0)</f>
        <v>131</v>
      </c>
      <c r="F44" s="3"/>
      <c r="G44" s="1"/>
      <c r="H44" s="1"/>
      <c r="I44" s="1"/>
      <c r="J44" s="1"/>
      <c r="K44" s="4"/>
      <c r="L44" s="6">
        <f t="shared" si="22"/>
        <v>231</v>
      </c>
      <c r="M44" s="3"/>
      <c r="N44" s="1"/>
      <c r="O44" s="1"/>
      <c r="P44" s="1"/>
      <c r="Q44" s="1"/>
      <c r="R44" s="4"/>
      <c r="S44" s="11"/>
      <c r="T44" s="12"/>
      <c r="U44" s="25"/>
      <c r="V44" s="12" t="str">
        <f t="shared" si="1"/>
        <v/>
      </c>
      <c r="W44" s="12" t="str">
        <f t="shared" si="2"/>
        <v/>
      </c>
      <c r="X44" s="25"/>
      <c r="Y44" s="23" t="str">
        <f t="shared" si="3"/>
        <v/>
      </c>
      <c r="Z44" s="23" t="str">
        <f t="shared" si="4"/>
        <v/>
      </c>
      <c r="AA44" s="25"/>
      <c r="AB44" s="23" t="str">
        <f t="shared" si="5"/>
        <v/>
      </c>
      <c r="AC44" s="23" t="str">
        <f t="shared" si="6"/>
        <v/>
      </c>
      <c r="AD44" s="23"/>
      <c r="AE44" s="27" t="str">
        <f ca="1">IFERROR(IFERROR(VLOOKUP(F44&amp;"_"&amp;T44&amp;"_"&amp;data!$A$2,INDIRECT("A"&amp;ROW()+1&amp;":$D$100"),4,FALSE),IFERROR(VLOOKUP(F44&amp;"_"&amp;T44&amp;"_"&amp;data!$A$3,INDIRECT("A"&amp;ROW()+1&amp;":$D$100"),4,FALSE),IFERROR(VLOOKUP(F44&amp;"_"&amp;T44&amp;"_"&amp;data!$A$4,INDIRECT("A"&amp;ROW()+1&amp;":$D$100"),4,FALSE),IFERROR(VLOOKUP(F44&amp;"_"&amp;T44&amp;"_"&amp;data!$A$5,INDIRECT("A"&amp;ROW()+1&amp;":$D$100"),4,FALSE),IFERROR(VLOOKUP(F44&amp;"_"&amp;T44&amp;"_"&amp;data!$A$6,INDIRECT("A"&amp;ROW()+1&amp;":$D$100"),4,FALSE),IFERROR(VLOOKUP(F44&amp;"_"&amp;T44&amp;"_"&amp;data!$A$7,INDIRECT("A"&amp;ROW()+1&amp;":$D$100"),4,FALSE),VLOOKUP(F44&amp;"_"&amp;T44&amp;"_"&amp;data!$A$8,INDIRECT("A"&amp;ROW()+1&amp;":$D$100"),4,FALSE)))))))-OFFSET(AE44,1,3),"")</f>
        <v/>
      </c>
      <c r="AF44" s="27" t="str">
        <f ca="1">IFERROR(IFERROR(VLOOKUP(M44&amp;"_"&amp;T44&amp;"_"&amp;data!$A$2,INDIRECT("B"&amp;ROW()+1&amp;":$D$100"),3,FALSE),IFERROR(VLOOKUP(M44&amp;"_"&amp;T44&amp;"_"&amp;data!$A$3,INDIRECT("B"&amp;ROW()+1&amp;":$D$100"),3,FALSE),IFERROR(VLOOKUP(M44&amp;"_"&amp;T44&amp;"_"&amp;data!$A$4,INDIRECT("B"&amp;ROW()+1&amp;":$D$100"),3,FALSE),IFERROR(VLOOKUP(M44&amp;"_"&amp;T44&amp;"_"&amp;data!$A$5,INDIRECT("B"&amp;ROW()+1&amp;":$D$100"),3,FALSE),IFERROR(VLOOKUP(M44&amp;"_"&amp;T44&amp;"_"&amp;data!$A$6,INDIRECT("B"&amp;ROW()+1&amp;":$D$100"),3,FALSE),IFERROR(VLOOKUP(M44&amp;"_"&amp;T44&amp;"_"&amp;data!$A$7,INDIRECT("B"&amp;ROW()+1&amp;":$D$100"),3,FALSE),VLOOKUP(M44&amp;"_"&amp;T44&amp;"_"&amp;data!$A$8,INDIRECT("B"&amp;ROW()+1&amp;":$D$100"),3,FALSE)))))))-OFFSET(AF44,1,2),"")</f>
        <v/>
      </c>
      <c r="AG44" s="13"/>
      <c r="AH44" s="7">
        <f t="shared" ca="1" si="7"/>
        <v>0.45763888888888893</v>
      </c>
      <c r="AI44" s="1">
        <f t="shared" si="23"/>
        <v>0</v>
      </c>
      <c r="AJ44" s="1">
        <f t="shared" si="24"/>
        <v>0</v>
      </c>
      <c r="AK44" s="1" cm="1">
        <f t="array" ref="AK44">IFERROR(LEN(_xlfn.TEXTJOIN("",TRUE,_xlfn.UNIQUE(_xlfn.MAKEARRAY(LEN(SUBSTITUTE(SUBSTITUTE(SUBSTITUTE(J44,"・",""),"　","")," ","")&amp;SUBSTITUTE(SUBSTITUTE(SUBSTITUTE(Q44,"・",""),"　","")," ","")),1,_xlfn.LAMBDA(_xlpm.row,_xlpm.col,MID(SUBSTITUTE(SUBSTITUTE(SUBSTITUTE(J44,"・",""),"　","")," ","")&amp;SUBSTITUTE(SUBSTITUTE(SUBSTITUTE(Q44,"・",""),"　","")," ",""),_xlpm.row,1)))))),0)</f>
        <v>0</v>
      </c>
      <c r="AL44" s="9">
        <f t="shared" si="19"/>
        <v>110</v>
      </c>
      <c r="AM44" s="10">
        <v>0</v>
      </c>
    </row>
    <row r="45" spans="1:40" ht="22.5" customHeight="1" x14ac:dyDescent="0.15">
      <c r="A45" s="79" t="str">
        <f t="shared" si="0"/>
        <v/>
      </c>
      <c r="B45" s="93" t="str">
        <f t="shared" si="9"/>
        <v/>
      </c>
      <c r="C45" s="95"/>
      <c r="D45" s="77">
        <f t="shared" ca="1" si="12"/>
        <v>0.45763888888888893</v>
      </c>
      <c r="E45" s="6">
        <f>MAX($E$5:E44)+1+IF(MAX($E$5:E44)=0,100,0)</f>
        <v>132</v>
      </c>
      <c r="F45" s="3"/>
      <c r="G45" s="1"/>
      <c r="H45" s="1"/>
      <c r="I45" s="1"/>
      <c r="J45" s="1"/>
      <c r="K45" s="4"/>
      <c r="L45" s="6">
        <f t="shared" si="22"/>
        <v>232</v>
      </c>
      <c r="M45" s="3"/>
      <c r="N45" s="1"/>
      <c r="O45" s="1"/>
      <c r="P45" s="1"/>
      <c r="Q45" s="1"/>
      <c r="R45" s="4"/>
      <c r="S45" s="11"/>
      <c r="T45" s="12"/>
      <c r="U45" s="25"/>
      <c r="V45" s="12" t="str">
        <f t="shared" si="1"/>
        <v/>
      </c>
      <c r="W45" s="12" t="str">
        <f t="shared" si="2"/>
        <v/>
      </c>
      <c r="X45" s="25"/>
      <c r="Y45" s="23" t="str">
        <f t="shared" si="3"/>
        <v/>
      </c>
      <c r="Z45" s="23" t="str">
        <f t="shared" si="4"/>
        <v/>
      </c>
      <c r="AA45" s="25"/>
      <c r="AB45" s="23" t="str">
        <f t="shared" si="5"/>
        <v/>
      </c>
      <c r="AC45" s="23" t="str">
        <f t="shared" si="6"/>
        <v/>
      </c>
      <c r="AD45" s="23"/>
      <c r="AE45" s="27" t="str">
        <f ca="1">IFERROR(IFERROR(VLOOKUP(F45&amp;"_"&amp;T45&amp;"_"&amp;data!$A$2,INDIRECT("A"&amp;ROW()+1&amp;":$D$100"),4,FALSE),IFERROR(VLOOKUP(F45&amp;"_"&amp;T45&amp;"_"&amp;data!$A$3,INDIRECT("A"&amp;ROW()+1&amp;":$D$100"),4,FALSE),IFERROR(VLOOKUP(F45&amp;"_"&amp;T45&amp;"_"&amp;data!$A$4,INDIRECT("A"&amp;ROW()+1&amp;":$D$100"),4,FALSE),IFERROR(VLOOKUP(F45&amp;"_"&amp;T45&amp;"_"&amp;data!$A$5,INDIRECT("A"&amp;ROW()+1&amp;":$D$100"),4,FALSE),IFERROR(VLOOKUP(F45&amp;"_"&amp;T45&amp;"_"&amp;data!$A$6,INDIRECT("A"&amp;ROW()+1&amp;":$D$100"),4,FALSE),IFERROR(VLOOKUP(F45&amp;"_"&amp;T45&amp;"_"&amp;data!$A$7,INDIRECT("A"&amp;ROW()+1&amp;":$D$100"),4,FALSE),VLOOKUP(F45&amp;"_"&amp;T45&amp;"_"&amp;data!$A$8,INDIRECT("A"&amp;ROW()+1&amp;":$D$100"),4,FALSE)))))))-OFFSET(AE45,1,3),"")</f>
        <v/>
      </c>
      <c r="AF45" s="27" t="str">
        <f ca="1">IFERROR(IFERROR(VLOOKUP(M45&amp;"_"&amp;T45&amp;"_"&amp;data!$A$2,INDIRECT("B"&amp;ROW()+1&amp;":$D$100"),3,FALSE),IFERROR(VLOOKUP(M45&amp;"_"&amp;T45&amp;"_"&amp;data!$A$3,INDIRECT("B"&amp;ROW()+1&amp;":$D$100"),3,FALSE),IFERROR(VLOOKUP(M45&amp;"_"&amp;T45&amp;"_"&amp;data!$A$4,INDIRECT("B"&amp;ROW()+1&amp;":$D$100"),3,FALSE),IFERROR(VLOOKUP(M45&amp;"_"&amp;T45&amp;"_"&amp;data!$A$5,INDIRECT("B"&amp;ROW()+1&amp;":$D$100"),3,FALSE),IFERROR(VLOOKUP(M45&amp;"_"&amp;T45&amp;"_"&amp;data!$A$6,INDIRECT("B"&amp;ROW()+1&amp;":$D$100"),3,FALSE),IFERROR(VLOOKUP(M45&amp;"_"&amp;T45&amp;"_"&amp;data!$A$7,INDIRECT("B"&amp;ROW()+1&amp;":$D$100"),3,FALSE),VLOOKUP(M45&amp;"_"&amp;T45&amp;"_"&amp;data!$A$8,INDIRECT("B"&amp;ROW()+1&amp;":$D$100"),3,FALSE)))))))-OFFSET(AF45,1,2),"")</f>
        <v/>
      </c>
      <c r="AG45" s="13"/>
      <c r="AH45" s="7">
        <f t="shared" ca="1" si="7"/>
        <v>0.45763888888888893</v>
      </c>
      <c r="AI45" s="1">
        <f t="shared" si="23"/>
        <v>0</v>
      </c>
      <c r="AJ45" s="1">
        <f t="shared" si="24"/>
        <v>0</v>
      </c>
      <c r="AK45" s="1" cm="1">
        <f t="array" ref="AK45">IFERROR(LEN(_xlfn.TEXTJOIN("",TRUE,_xlfn.UNIQUE(_xlfn.MAKEARRAY(LEN(SUBSTITUTE(SUBSTITUTE(SUBSTITUTE(J45,"・",""),"　","")," ","")&amp;SUBSTITUTE(SUBSTITUTE(SUBSTITUTE(Q45,"・",""),"　","")," ","")),1,_xlfn.LAMBDA(_xlpm.row,_xlpm.col,MID(SUBSTITUTE(SUBSTITUTE(SUBSTITUTE(J45,"・",""),"　","")," ","")&amp;SUBSTITUTE(SUBSTITUTE(SUBSTITUTE(Q45,"・",""),"　","")," ",""),_xlpm.row,1)))))),0)</f>
        <v>0</v>
      </c>
      <c r="AL45" s="9">
        <f t="shared" si="19"/>
        <v>110</v>
      </c>
      <c r="AM45" s="10">
        <v>0</v>
      </c>
    </row>
    <row r="46" spans="1:40" s="22" customFormat="1" ht="23.1" customHeight="1" x14ac:dyDescent="0.15">
      <c r="A46" s="79" t="str">
        <f t="shared" si="0"/>
        <v/>
      </c>
      <c r="B46" s="93" t="str">
        <f t="shared" si="9"/>
        <v/>
      </c>
      <c r="C46" s="96"/>
      <c r="D46" s="77">
        <f t="shared" ca="1" si="12"/>
        <v>0.45763888888888893</v>
      </c>
      <c r="E46" s="132" t="s">
        <v>30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4"/>
      <c r="S46" s="3"/>
      <c r="T46" s="12"/>
      <c r="U46" s="9"/>
      <c r="V46" s="12" t="str">
        <f t="shared" si="1"/>
        <v/>
      </c>
      <c r="W46" s="12" t="str">
        <f t="shared" si="2"/>
        <v/>
      </c>
      <c r="X46" s="9"/>
      <c r="Y46" s="23" t="str">
        <f t="shared" si="3"/>
        <v/>
      </c>
      <c r="Z46" s="23" t="str">
        <f t="shared" si="4"/>
        <v/>
      </c>
      <c r="AA46" s="9"/>
      <c r="AB46" s="23" t="str">
        <f t="shared" si="5"/>
        <v/>
      </c>
      <c r="AC46" s="23" t="str">
        <f t="shared" si="6"/>
        <v/>
      </c>
      <c r="AD46" s="28"/>
      <c r="AE46" s="27" t="str">
        <f ca="1">IFERROR(IFERROR(VLOOKUP(F46&amp;"_"&amp;T46&amp;"_"&amp;data!$A$2,INDIRECT("A"&amp;ROW()+1&amp;":$D$100"),4,FALSE),IFERROR(VLOOKUP(F46&amp;"_"&amp;T46&amp;"_"&amp;data!$A$3,INDIRECT("A"&amp;ROW()+1&amp;":$D$100"),4,FALSE),IFERROR(VLOOKUP(F46&amp;"_"&amp;T46&amp;"_"&amp;data!$A$4,INDIRECT("A"&amp;ROW()+1&amp;":$D$100"),4,FALSE),IFERROR(VLOOKUP(F46&amp;"_"&amp;T46&amp;"_"&amp;data!$A$5,INDIRECT("A"&amp;ROW()+1&amp;":$D$100"),4,FALSE),IFERROR(VLOOKUP(F46&amp;"_"&amp;T46&amp;"_"&amp;data!$A$6,INDIRECT("A"&amp;ROW()+1&amp;":$D$100"),4,FALSE),IFERROR(VLOOKUP(F46&amp;"_"&amp;T46&amp;"_"&amp;data!$A$7,INDIRECT("A"&amp;ROW()+1&amp;":$D$100"),4,FALSE),VLOOKUP(F46&amp;"_"&amp;T46&amp;"_"&amp;data!$A$8,INDIRECT("A"&amp;ROW()+1&amp;":$D$100"),4,FALSE)))))))-OFFSET(AE46,1,3),"")</f>
        <v/>
      </c>
      <c r="AF46" s="27" t="str">
        <f ca="1">IFERROR(IFERROR(VLOOKUP(M46&amp;"_"&amp;T46&amp;"_"&amp;data!$A$2,INDIRECT("B"&amp;ROW()+1&amp;":$D$100"),3,FALSE),IFERROR(VLOOKUP(M46&amp;"_"&amp;T46&amp;"_"&amp;data!$A$3,INDIRECT("B"&amp;ROW()+1&amp;":$D$100"),3,FALSE),IFERROR(VLOOKUP(M46&amp;"_"&amp;T46&amp;"_"&amp;data!$A$4,INDIRECT("B"&amp;ROW()+1&amp;":$D$100"),3,FALSE),IFERROR(VLOOKUP(M46&amp;"_"&amp;T46&amp;"_"&amp;data!$A$5,INDIRECT("B"&amp;ROW()+1&amp;":$D$100"),3,FALSE),IFERROR(VLOOKUP(M46&amp;"_"&amp;T46&amp;"_"&amp;data!$A$6,INDIRECT("B"&amp;ROW()+1&amp;":$D$100"),3,FALSE),IFERROR(VLOOKUP(M46&amp;"_"&amp;T46&amp;"_"&amp;data!$A$7,INDIRECT("B"&amp;ROW()+1&amp;":$D$100"),3,FALSE),VLOOKUP(M46&amp;"_"&amp;T46&amp;"_"&amp;data!$A$8,INDIRECT("B"&amp;ROW()+1&amp;":$D$100"),3,FALSE)))))))-OFFSET(AF46,1,2),"")</f>
        <v/>
      </c>
      <c r="AG46" s="1"/>
      <c r="AH46" s="7">
        <f t="shared" ca="1" si="7"/>
        <v>0.45763888888888893</v>
      </c>
      <c r="AI46" s="8">
        <v>10</v>
      </c>
      <c r="AJ46" s="40">
        <f>AI37+AI38+AI39+AI40+AI41+AI42+AI43+AI44+AI45</f>
        <v>0</v>
      </c>
      <c r="AK46" s="39" t="s">
        <v>29</v>
      </c>
      <c r="AL46" s="9"/>
      <c r="AM46" s="60"/>
      <c r="AN46" s="18"/>
    </row>
    <row r="47" spans="1:40" ht="22.5" customHeight="1" x14ac:dyDescent="0.15">
      <c r="A47" s="79" t="str">
        <f t="shared" si="0"/>
        <v/>
      </c>
      <c r="B47" s="93" t="str">
        <f t="shared" si="9"/>
        <v/>
      </c>
      <c r="C47" s="95"/>
      <c r="D47" s="77">
        <f t="shared" ca="1" si="12"/>
        <v>0.46458333333333335</v>
      </c>
      <c r="E47" s="6">
        <f>MAX($E$5:E46)+1+IF(MAX($E$5:E46)=0,100,0)</f>
        <v>133</v>
      </c>
      <c r="F47" s="3"/>
      <c r="G47" s="1"/>
      <c r="H47" s="1"/>
      <c r="I47" s="1"/>
      <c r="J47" s="1"/>
      <c r="K47" s="4"/>
      <c r="L47" s="6">
        <f t="shared" ref="L47:L51" si="25">E47+100</f>
        <v>233</v>
      </c>
      <c r="M47" s="3"/>
      <c r="N47" s="1"/>
      <c r="O47" s="1"/>
      <c r="P47" s="1"/>
      <c r="Q47" s="1"/>
      <c r="R47" s="4"/>
      <c r="S47" s="11"/>
      <c r="T47" s="12"/>
      <c r="U47" s="25"/>
      <c r="V47" s="12" t="str">
        <f t="shared" si="1"/>
        <v/>
      </c>
      <c r="W47" s="12" t="str">
        <f t="shared" si="2"/>
        <v/>
      </c>
      <c r="X47" s="25"/>
      <c r="Y47" s="23" t="str">
        <f t="shared" si="3"/>
        <v/>
      </c>
      <c r="Z47" s="23" t="str">
        <f t="shared" si="4"/>
        <v/>
      </c>
      <c r="AA47" s="25"/>
      <c r="AB47" s="23" t="str">
        <f t="shared" si="5"/>
        <v/>
      </c>
      <c r="AC47" s="23" t="str">
        <f t="shared" si="6"/>
        <v/>
      </c>
      <c r="AD47" s="23"/>
      <c r="AE47" s="27" t="str">
        <f ca="1">IFERROR(IFERROR(VLOOKUP(F47&amp;"_"&amp;T47&amp;"_"&amp;data!$A$2,INDIRECT("A"&amp;ROW()+1&amp;":$D$100"),4,FALSE),IFERROR(VLOOKUP(F47&amp;"_"&amp;T47&amp;"_"&amp;data!$A$3,INDIRECT("A"&amp;ROW()+1&amp;":$D$100"),4,FALSE),IFERROR(VLOOKUP(F47&amp;"_"&amp;T47&amp;"_"&amp;data!$A$4,INDIRECT("A"&amp;ROW()+1&amp;":$D$100"),4,FALSE),IFERROR(VLOOKUP(F47&amp;"_"&amp;T47&amp;"_"&amp;data!$A$5,INDIRECT("A"&amp;ROW()+1&amp;":$D$100"),4,FALSE),IFERROR(VLOOKUP(F47&amp;"_"&amp;T47&amp;"_"&amp;data!$A$6,INDIRECT("A"&amp;ROW()+1&amp;":$D$100"),4,FALSE),IFERROR(VLOOKUP(F47&amp;"_"&amp;T47&amp;"_"&amp;data!$A$7,INDIRECT("A"&amp;ROW()+1&amp;":$D$100"),4,FALSE),VLOOKUP(F47&amp;"_"&amp;T47&amp;"_"&amp;data!$A$8,INDIRECT("A"&amp;ROW()+1&amp;":$D$100"),4,FALSE)))))))-OFFSET(AE47,1,3),"")</f>
        <v/>
      </c>
      <c r="AF47" s="27" t="str">
        <f ca="1">IFERROR(IFERROR(VLOOKUP(M47&amp;"_"&amp;T47&amp;"_"&amp;data!$A$2,INDIRECT("B"&amp;ROW()+1&amp;":$D$100"),3,FALSE),IFERROR(VLOOKUP(M47&amp;"_"&amp;T47&amp;"_"&amp;data!$A$3,INDIRECT("B"&amp;ROW()+1&amp;":$D$100"),3,FALSE),IFERROR(VLOOKUP(M47&amp;"_"&amp;T47&amp;"_"&amp;data!$A$4,INDIRECT("B"&amp;ROW()+1&amp;":$D$100"),3,FALSE),IFERROR(VLOOKUP(M47&amp;"_"&amp;T47&amp;"_"&amp;data!$A$5,INDIRECT("B"&amp;ROW()+1&amp;":$D$100"),3,FALSE),IFERROR(VLOOKUP(M47&amp;"_"&amp;T47&amp;"_"&amp;data!$A$6,INDIRECT("B"&amp;ROW()+1&amp;":$D$100"),3,FALSE),IFERROR(VLOOKUP(M47&amp;"_"&amp;T47&amp;"_"&amp;data!$A$7,INDIRECT("B"&amp;ROW()+1&amp;":$D$100"),3,FALSE),VLOOKUP(M47&amp;"_"&amp;T47&amp;"_"&amp;data!$A$8,INDIRECT("B"&amp;ROW()+1&amp;":$D$100"),3,FALSE)))))))-OFFSET(AF47,1,2),"")</f>
        <v/>
      </c>
      <c r="AG47" s="13"/>
      <c r="AH47" s="7">
        <f t="shared" ca="1" si="7"/>
        <v>0.46458333333333335</v>
      </c>
      <c r="AI47" s="1">
        <f t="shared" ref="AI47:AI51" si="26">INT((AJ47*AK47*AL47)/60+0.99+AM47)</f>
        <v>1</v>
      </c>
      <c r="AJ47" s="1">
        <f>MAX(H47,O47)</f>
        <v>0</v>
      </c>
      <c r="AK47" s="1" cm="1">
        <f t="array" ref="AK47">IFERROR(LEN(_xlfn.TEXTJOIN("",TRUE,_xlfn.UNIQUE(_xlfn.MAKEARRAY(LEN(SUBSTITUTE(SUBSTITUTE(SUBSTITUTE(J47,"・",""),"　","")," ","")&amp;SUBSTITUTE(SUBSTITUTE(SUBSTITUTE(Q47,"・",""),"　","")," ","")),1,_xlfn.LAMBDA(_xlpm.row,_xlpm.col,MID(SUBSTITUTE(SUBSTITUTE(SUBSTITUTE(J47,"・",""),"　","")," ","")&amp;SUBSTITUTE(SUBSTITUTE(SUBSTITUTE(Q47,"・",""),"　","")," ",""),_xlpm.row,1)))))),0)</f>
        <v>0</v>
      </c>
      <c r="AL47" s="9">
        <f>90+30</f>
        <v>120</v>
      </c>
      <c r="AM47" s="10">
        <v>1</v>
      </c>
    </row>
    <row r="48" spans="1:40" ht="22.5" customHeight="1" x14ac:dyDescent="0.15">
      <c r="A48" s="79" t="str">
        <f t="shared" si="0"/>
        <v/>
      </c>
      <c r="B48" s="93" t="str">
        <f t="shared" si="9"/>
        <v/>
      </c>
      <c r="C48" s="95"/>
      <c r="D48" s="77">
        <f t="shared" ca="1" si="12"/>
        <v>0.46527777777777779</v>
      </c>
      <c r="E48" s="6">
        <f>MAX($E$5:E47)+1+IF(MAX($E$5:E47)=0,100,0)</f>
        <v>134</v>
      </c>
      <c r="F48" s="3"/>
      <c r="G48" s="1"/>
      <c r="H48" s="1"/>
      <c r="I48" s="1"/>
      <c r="J48" s="1"/>
      <c r="K48" s="4"/>
      <c r="L48" s="6">
        <f t="shared" si="25"/>
        <v>234</v>
      </c>
      <c r="M48" s="3"/>
      <c r="N48" s="1"/>
      <c r="O48" s="1"/>
      <c r="P48" s="1"/>
      <c r="Q48" s="1"/>
      <c r="R48" s="4"/>
      <c r="S48" s="11"/>
      <c r="T48" s="12"/>
      <c r="U48" s="25"/>
      <c r="V48" s="12" t="str">
        <f t="shared" si="1"/>
        <v/>
      </c>
      <c r="W48" s="12" t="str">
        <f t="shared" si="2"/>
        <v/>
      </c>
      <c r="X48" s="25"/>
      <c r="Y48" s="23" t="str">
        <f t="shared" si="3"/>
        <v/>
      </c>
      <c r="Z48" s="23" t="str">
        <f t="shared" si="4"/>
        <v/>
      </c>
      <c r="AA48" s="25"/>
      <c r="AB48" s="23" t="str">
        <f t="shared" si="5"/>
        <v/>
      </c>
      <c r="AC48" s="23" t="str">
        <f t="shared" si="6"/>
        <v/>
      </c>
      <c r="AD48" s="23"/>
      <c r="AE48" s="27" t="str">
        <f ca="1">IFERROR(IFERROR(VLOOKUP(F48&amp;"_"&amp;T48&amp;"_"&amp;data!$A$2,INDIRECT("A"&amp;ROW()+1&amp;":$D$100"),4,FALSE),IFERROR(VLOOKUP(F48&amp;"_"&amp;T48&amp;"_"&amp;data!$A$3,INDIRECT("A"&amp;ROW()+1&amp;":$D$100"),4,FALSE),IFERROR(VLOOKUP(F48&amp;"_"&amp;T48&amp;"_"&amp;data!$A$4,INDIRECT("A"&amp;ROW()+1&amp;":$D$100"),4,FALSE),IFERROR(VLOOKUP(F48&amp;"_"&amp;T48&amp;"_"&amp;data!$A$5,INDIRECT("A"&amp;ROW()+1&amp;":$D$100"),4,FALSE),IFERROR(VLOOKUP(F48&amp;"_"&amp;T48&amp;"_"&amp;data!$A$6,INDIRECT("A"&amp;ROW()+1&amp;":$D$100"),4,FALSE),IFERROR(VLOOKUP(F48&amp;"_"&amp;T48&amp;"_"&amp;data!$A$7,INDIRECT("A"&amp;ROW()+1&amp;":$D$100"),4,FALSE),VLOOKUP(F48&amp;"_"&amp;T48&amp;"_"&amp;data!$A$8,INDIRECT("A"&amp;ROW()+1&amp;":$D$100"),4,FALSE)))))))-OFFSET(AE48,1,3),"")</f>
        <v/>
      </c>
      <c r="AF48" s="27" t="str">
        <f ca="1">IFERROR(IFERROR(VLOOKUP(M48&amp;"_"&amp;T48&amp;"_"&amp;data!$A$2,INDIRECT("B"&amp;ROW()+1&amp;":$D$100"),3,FALSE),IFERROR(VLOOKUP(M48&amp;"_"&amp;T48&amp;"_"&amp;data!$A$3,INDIRECT("B"&amp;ROW()+1&amp;":$D$100"),3,FALSE),IFERROR(VLOOKUP(M48&amp;"_"&amp;T48&amp;"_"&amp;data!$A$4,INDIRECT("B"&amp;ROW()+1&amp;":$D$100"),3,FALSE),IFERROR(VLOOKUP(M48&amp;"_"&amp;T48&amp;"_"&amp;data!$A$5,INDIRECT("B"&amp;ROW()+1&amp;":$D$100"),3,FALSE),IFERROR(VLOOKUP(M48&amp;"_"&amp;T48&amp;"_"&amp;data!$A$6,INDIRECT("B"&amp;ROW()+1&amp;":$D$100"),3,FALSE),IFERROR(VLOOKUP(M48&amp;"_"&amp;T48&amp;"_"&amp;data!$A$7,INDIRECT("B"&amp;ROW()+1&amp;":$D$100"),3,FALSE),VLOOKUP(M48&amp;"_"&amp;T48&amp;"_"&amp;data!$A$8,INDIRECT("B"&amp;ROW()+1&amp;":$D$100"),3,FALSE)))))))-OFFSET(AF48,1,2),"")</f>
        <v/>
      </c>
      <c r="AG48" s="13"/>
      <c r="AH48" s="7">
        <f t="shared" ca="1" si="7"/>
        <v>0.46527777777777779</v>
      </c>
      <c r="AI48" s="1">
        <f t="shared" si="26"/>
        <v>1</v>
      </c>
      <c r="AJ48" s="1">
        <f>MAX(H48,O48)</f>
        <v>0</v>
      </c>
      <c r="AK48" s="1" cm="1">
        <f t="array" ref="AK48">IFERROR(LEN(_xlfn.TEXTJOIN("",TRUE,_xlfn.UNIQUE(_xlfn.MAKEARRAY(LEN(SUBSTITUTE(SUBSTITUTE(SUBSTITUTE(J48,"・",""),"　","")," ","")&amp;SUBSTITUTE(SUBSTITUTE(SUBSTITUTE(Q48,"・",""),"　","")," ","")),1,_xlfn.LAMBDA(_xlpm.row,_xlpm.col,MID(SUBSTITUTE(SUBSTITUTE(SUBSTITUTE(J48,"・",""),"　","")," ","")&amp;SUBSTITUTE(SUBSTITUTE(SUBSTITUTE(Q48,"・",""),"　","")," ",""),_xlpm.row,1)))))),0)</f>
        <v>0</v>
      </c>
      <c r="AL48" s="9">
        <f>90+30</f>
        <v>120</v>
      </c>
      <c r="AM48" s="10">
        <v>1</v>
      </c>
    </row>
    <row r="49" spans="1:40" ht="22.5" customHeight="1" x14ac:dyDescent="0.15">
      <c r="A49" s="79" t="str">
        <f t="shared" si="0"/>
        <v/>
      </c>
      <c r="B49" s="93" t="str">
        <f t="shared" si="9"/>
        <v/>
      </c>
      <c r="C49" s="95"/>
      <c r="D49" s="77">
        <f t="shared" ca="1" si="12"/>
        <v>0.46597222222222223</v>
      </c>
      <c r="E49" s="6">
        <f>MAX($E$5:E48)+1+IF(MAX($E$5:E48)=0,100,0)</f>
        <v>135</v>
      </c>
      <c r="F49" s="3"/>
      <c r="G49" s="1"/>
      <c r="H49" s="1"/>
      <c r="I49" s="1"/>
      <c r="J49" s="1"/>
      <c r="K49" s="4"/>
      <c r="L49" s="6">
        <f t="shared" si="25"/>
        <v>235</v>
      </c>
      <c r="M49" s="3"/>
      <c r="N49" s="1"/>
      <c r="O49" s="1"/>
      <c r="P49" s="1"/>
      <c r="Q49" s="1"/>
      <c r="R49" s="4"/>
      <c r="S49" s="11"/>
      <c r="T49" s="12"/>
      <c r="U49" s="25"/>
      <c r="V49" s="12" t="str">
        <f t="shared" si="1"/>
        <v/>
      </c>
      <c r="W49" s="12" t="str">
        <f t="shared" si="2"/>
        <v/>
      </c>
      <c r="X49" s="25"/>
      <c r="Y49" s="23" t="str">
        <f t="shared" si="3"/>
        <v/>
      </c>
      <c r="Z49" s="23" t="str">
        <f t="shared" si="4"/>
        <v/>
      </c>
      <c r="AA49" s="25"/>
      <c r="AB49" s="23" t="str">
        <f t="shared" si="5"/>
        <v/>
      </c>
      <c r="AC49" s="23" t="str">
        <f t="shared" si="6"/>
        <v/>
      </c>
      <c r="AD49" s="23"/>
      <c r="AE49" s="27" t="str">
        <f ca="1">IFERROR(IFERROR(VLOOKUP(F49&amp;"_"&amp;T49&amp;"_"&amp;data!$A$2,INDIRECT("A"&amp;ROW()+1&amp;":$D$100"),4,FALSE),IFERROR(VLOOKUP(F49&amp;"_"&amp;T49&amp;"_"&amp;data!$A$3,INDIRECT("A"&amp;ROW()+1&amp;":$D$100"),4,FALSE),IFERROR(VLOOKUP(F49&amp;"_"&amp;T49&amp;"_"&amp;data!$A$4,INDIRECT("A"&amp;ROW()+1&amp;":$D$100"),4,FALSE),IFERROR(VLOOKUP(F49&amp;"_"&amp;T49&amp;"_"&amp;data!$A$5,INDIRECT("A"&amp;ROW()+1&amp;":$D$100"),4,FALSE),IFERROR(VLOOKUP(F49&amp;"_"&amp;T49&amp;"_"&amp;data!$A$6,INDIRECT("A"&amp;ROW()+1&amp;":$D$100"),4,FALSE),IFERROR(VLOOKUP(F49&amp;"_"&amp;T49&amp;"_"&amp;data!$A$7,INDIRECT("A"&amp;ROW()+1&amp;":$D$100"),4,FALSE),VLOOKUP(F49&amp;"_"&amp;T49&amp;"_"&amp;data!$A$8,INDIRECT("A"&amp;ROW()+1&amp;":$D$100"),4,FALSE)))))))-OFFSET(AE49,1,3),"")</f>
        <v/>
      </c>
      <c r="AF49" s="27" t="str">
        <f ca="1">IFERROR(IFERROR(VLOOKUP(M49&amp;"_"&amp;T49&amp;"_"&amp;data!$A$2,INDIRECT("B"&amp;ROW()+1&amp;":$D$100"),3,FALSE),IFERROR(VLOOKUP(M49&amp;"_"&amp;T49&amp;"_"&amp;data!$A$3,INDIRECT("B"&amp;ROW()+1&amp;":$D$100"),3,FALSE),IFERROR(VLOOKUP(M49&amp;"_"&amp;T49&amp;"_"&amp;data!$A$4,INDIRECT("B"&amp;ROW()+1&amp;":$D$100"),3,FALSE),IFERROR(VLOOKUP(M49&amp;"_"&amp;T49&amp;"_"&amp;data!$A$5,INDIRECT("B"&amp;ROW()+1&amp;":$D$100"),3,FALSE),IFERROR(VLOOKUP(M49&amp;"_"&amp;T49&amp;"_"&amp;data!$A$6,INDIRECT("B"&amp;ROW()+1&amp;":$D$100"),3,FALSE),IFERROR(VLOOKUP(M49&amp;"_"&amp;T49&amp;"_"&amp;data!$A$7,INDIRECT("B"&amp;ROW()+1&amp;":$D$100"),3,FALSE),VLOOKUP(M49&amp;"_"&amp;T49&amp;"_"&amp;data!$A$8,INDIRECT("B"&amp;ROW()+1&amp;":$D$100"),3,FALSE)))))))-OFFSET(AF49,1,2),"")</f>
        <v/>
      </c>
      <c r="AG49" s="13"/>
      <c r="AH49" s="7">
        <f t="shared" ca="1" si="7"/>
        <v>0.46597222222222223</v>
      </c>
      <c r="AI49" s="1">
        <f t="shared" si="26"/>
        <v>1</v>
      </c>
      <c r="AJ49" s="1">
        <f>MAX(H49,O49)</f>
        <v>0</v>
      </c>
      <c r="AK49" s="1" cm="1">
        <f t="array" ref="AK49">IFERROR(LEN(_xlfn.TEXTJOIN("",TRUE,_xlfn.UNIQUE(_xlfn.MAKEARRAY(LEN(SUBSTITUTE(SUBSTITUTE(SUBSTITUTE(J49,"・",""),"　","")," ","")&amp;SUBSTITUTE(SUBSTITUTE(SUBSTITUTE(Q49,"・",""),"　","")," ","")),1,_xlfn.LAMBDA(_xlpm.row,_xlpm.col,MID(SUBSTITUTE(SUBSTITUTE(SUBSTITUTE(J49,"・",""),"　","")," ","")&amp;SUBSTITUTE(SUBSTITUTE(SUBSTITUTE(Q49,"・",""),"　","")," ",""),_xlpm.row,1)))))),0)</f>
        <v>0</v>
      </c>
      <c r="AL49" s="9">
        <f>90+30</f>
        <v>120</v>
      </c>
      <c r="AM49" s="10">
        <v>1</v>
      </c>
    </row>
    <row r="50" spans="1:40" ht="22.5" customHeight="1" x14ac:dyDescent="0.15">
      <c r="A50" s="79" t="str">
        <f t="shared" si="0"/>
        <v/>
      </c>
      <c r="B50" s="93" t="str">
        <f t="shared" si="9"/>
        <v/>
      </c>
      <c r="C50" s="95"/>
      <c r="D50" s="77">
        <f t="shared" ca="1" si="12"/>
        <v>0.46666666666666667</v>
      </c>
      <c r="E50" s="6">
        <f>MAX($E$5:E49)+1+IF(MAX($E$5:E49)=0,100,0)</f>
        <v>136</v>
      </c>
      <c r="F50" s="3"/>
      <c r="G50" s="1"/>
      <c r="H50" s="1"/>
      <c r="I50" s="1"/>
      <c r="J50" s="1"/>
      <c r="K50" s="4"/>
      <c r="L50" s="6">
        <f t="shared" si="25"/>
        <v>236</v>
      </c>
      <c r="M50" s="3"/>
      <c r="N50" s="1"/>
      <c r="O50" s="1"/>
      <c r="P50" s="1"/>
      <c r="Q50" s="1"/>
      <c r="R50" s="4"/>
      <c r="S50" s="11"/>
      <c r="T50" s="12"/>
      <c r="U50" s="25"/>
      <c r="V50" s="12" t="str">
        <f t="shared" si="1"/>
        <v/>
      </c>
      <c r="W50" s="12" t="str">
        <f t="shared" si="2"/>
        <v/>
      </c>
      <c r="X50" s="25"/>
      <c r="Y50" s="23" t="str">
        <f t="shared" si="3"/>
        <v/>
      </c>
      <c r="Z50" s="23" t="str">
        <f t="shared" si="4"/>
        <v/>
      </c>
      <c r="AA50" s="25"/>
      <c r="AB50" s="23" t="str">
        <f t="shared" si="5"/>
        <v/>
      </c>
      <c r="AC50" s="23" t="str">
        <f t="shared" si="6"/>
        <v/>
      </c>
      <c r="AD50" s="23"/>
      <c r="AE50" s="27" t="str">
        <f ca="1">IFERROR(IFERROR(VLOOKUP(F50&amp;"_"&amp;T50&amp;"_"&amp;data!$A$2,INDIRECT("A"&amp;ROW()+1&amp;":$D$100"),4,FALSE),IFERROR(VLOOKUP(F50&amp;"_"&amp;T50&amp;"_"&amp;data!$A$3,INDIRECT("A"&amp;ROW()+1&amp;":$D$100"),4,FALSE),IFERROR(VLOOKUP(F50&amp;"_"&amp;T50&amp;"_"&amp;data!$A$4,INDIRECT("A"&amp;ROW()+1&amp;":$D$100"),4,FALSE),IFERROR(VLOOKUP(F50&amp;"_"&amp;T50&amp;"_"&amp;data!$A$5,INDIRECT("A"&amp;ROW()+1&amp;":$D$100"),4,FALSE),IFERROR(VLOOKUP(F50&amp;"_"&amp;T50&amp;"_"&amp;data!$A$6,INDIRECT("A"&amp;ROW()+1&amp;":$D$100"),4,FALSE),IFERROR(VLOOKUP(F50&amp;"_"&amp;T50&amp;"_"&amp;data!$A$7,INDIRECT("A"&amp;ROW()+1&amp;":$D$100"),4,FALSE),VLOOKUP(F50&amp;"_"&amp;T50&amp;"_"&amp;data!$A$8,INDIRECT("A"&amp;ROW()+1&amp;":$D$100"),4,FALSE)))))))-OFFSET(AE50,1,3),"")</f>
        <v/>
      </c>
      <c r="AF50" s="27" t="str">
        <f ca="1">IFERROR(IFERROR(VLOOKUP(M50&amp;"_"&amp;T50&amp;"_"&amp;data!$A$2,INDIRECT("B"&amp;ROW()+1&amp;":$D$100"),3,FALSE),IFERROR(VLOOKUP(M50&amp;"_"&amp;T50&amp;"_"&amp;data!$A$3,INDIRECT("B"&amp;ROW()+1&amp;":$D$100"),3,FALSE),IFERROR(VLOOKUP(M50&amp;"_"&amp;T50&amp;"_"&amp;data!$A$4,INDIRECT("B"&amp;ROW()+1&amp;":$D$100"),3,FALSE),IFERROR(VLOOKUP(M50&amp;"_"&amp;T50&amp;"_"&amp;data!$A$5,INDIRECT("B"&amp;ROW()+1&amp;":$D$100"),3,FALSE),IFERROR(VLOOKUP(M50&amp;"_"&amp;T50&amp;"_"&amp;data!$A$6,INDIRECT("B"&amp;ROW()+1&amp;":$D$100"),3,FALSE),IFERROR(VLOOKUP(M50&amp;"_"&amp;T50&amp;"_"&amp;data!$A$7,INDIRECT("B"&amp;ROW()+1&amp;":$D$100"),3,FALSE),VLOOKUP(M50&amp;"_"&amp;T50&amp;"_"&amp;data!$A$8,INDIRECT("B"&amp;ROW()+1&amp;":$D$100"),3,FALSE)))))))-OFFSET(AF50,1,2),"")</f>
        <v/>
      </c>
      <c r="AG50" s="13"/>
      <c r="AH50" s="7">
        <f t="shared" ca="1" si="7"/>
        <v>0.46666666666666667</v>
      </c>
      <c r="AI50" s="1">
        <f t="shared" si="26"/>
        <v>1</v>
      </c>
      <c r="AJ50" s="1">
        <f>MAX(H50,O50)</f>
        <v>0</v>
      </c>
      <c r="AK50" s="1" cm="1">
        <f t="array" ref="AK50">IFERROR(LEN(_xlfn.TEXTJOIN("",TRUE,_xlfn.UNIQUE(_xlfn.MAKEARRAY(LEN(SUBSTITUTE(SUBSTITUTE(SUBSTITUTE(J50,"・",""),"　","")," ","")&amp;SUBSTITUTE(SUBSTITUTE(SUBSTITUTE(Q50,"・",""),"　","")," ","")),1,_xlfn.LAMBDA(_xlpm.row,_xlpm.col,MID(SUBSTITUTE(SUBSTITUTE(SUBSTITUTE(J50,"・",""),"　","")," ","")&amp;SUBSTITUTE(SUBSTITUTE(SUBSTITUTE(Q50,"・",""),"　","")," ",""),_xlpm.row,1)))))),0)</f>
        <v>0</v>
      </c>
      <c r="AL50" s="9">
        <f>90+30</f>
        <v>120</v>
      </c>
      <c r="AM50" s="10">
        <v>1</v>
      </c>
    </row>
    <row r="51" spans="1:40" ht="22.5" customHeight="1" x14ac:dyDescent="0.15">
      <c r="A51" s="79" t="str">
        <f t="shared" si="0"/>
        <v/>
      </c>
      <c r="B51" s="93" t="str">
        <f t="shared" si="9"/>
        <v/>
      </c>
      <c r="C51" s="95"/>
      <c r="D51" s="77">
        <f t="shared" ca="1" si="12"/>
        <v>0.46736111111111112</v>
      </c>
      <c r="E51" s="6">
        <f>MAX($E$5:E50)+1+IF(MAX($E$5:E50)=0,100,0)</f>
        <v>137</v>
      </c>
      <c r="F51" s="3"/>
      <c r="G51" s="1"/>
      <c r="H51" s="1"/>
      <c r="I51" s="1"/>
      <c r="J51" s="1"/>
      <c r="K51" s="4"/>
      <c r="L51" s="6">
        <f t="shared" si="25"/>
        <v>237</v>
      </c>
      <c r="M51" s="3"/>
      <c r="N51" s="1"/>
      <c r="O51" s="1"/>
      <c r="P51" s="1"/>
      <c r="Q51" s="1"/>
      <c r="R51" s="4"/>
      <c r="S51" s="11"/>
      <c r="T51" s="12"/>
      <c r="U51" s="25"/>
      <c r="V51" s="12" t="str">
        <f t="shared" si="1"/>
        <v/>
      </c>
      <c r="W51" s="12" t="str">
        <f t="shared" si="2"/>
        <v/>
      </c>
      <c r="X51" s="25"/>
      <c r="Y51" s="23" t="str">
        <f t="shared" si="3"/>
        <v/>
      </c>
      <c r="Z51" s="23" t="str">
        <f t="shared" si="4"/>
        <v/>
      </c>
      <c r="AA51" s="25"/>
      <c r="AB51" s="23" t="str">
        <f t="shared" si="5"/>
        <v/>
      </c>
      <c r="AC51" s="23" t="str">
        <f t="shared" si="6"/>
        <v/>
      </c>
      <c r="AD51" s="23"/>
      <c r="AE51" s="27" t="str">
        <f ca="1">IFERROR(IFERROR(VLOOKUP(F51&amp;"_"&amp;T51&amp;"_"&amp;data!$A$2,INDIRECT("A"&amp;ROW()+1&amp;":$D$100"),4,FALSE),IFERROR(VLOOKUP(F51&amp;"_"&amp;T51&amp;"_"&amp;data!$A$3,INDIRECT("A"&amp;ROW()+1&amp;":$D$100"),4,FALSE),IFERROR(VLOOKUP(F51&amp;"_"&amp;T51&amp;"_"&amp;data!$A$4,INDIRECT("A"&amp;ROW()+1&amp;":$D$100"),4,FALSE),IFERROR(VLOOKUP(F51&amp;"_"&amp;T51&amp;"_"&amp;data!$A$5,INDIRECT("A"&amp;ROW()+1&amp;":$D$100"),4,FALSE),IFERROR(VLOOKUP(F51&amp;"_"&amp;T51&amp;"_"&amp;data!$A$6,INDIRECT("A"&amp;ROW()+1&amp;":$D$100"),4,FALSE),IFERROR(VLOOKUP(F51&amp;"_"&amp;T51&amp;"_"&amp;data!$A$7,INDIRECT("A"&amp;ROW()+1&amp;":$D$100"),4,FALSE),VLOOKUP(F51&amp;"_"&amp;T51&amp;"_"&amp;data!$A$8,INDIRECT("A"&amp;ROW()+1&amp;":$D$100"),4,FALSE)))))))-OFFSET(AE51,1,3),"")</f>
        <v/>
      </c>
      <c r="AF51" s="27" t="str">
        <f ca="1">IFERROR(IFERROR(VLOOKUP(M51&amp;"_"&amp;T51&amp;"_"&amp;data!$A$2,INDIRECT("B"&amp;ROW()+1&amp;":$D$100"),3,FALSE),IFERROR(VLOOKUP(M51&amp;"_"&amp;T51&amp;"_"&amp;data!$A$3,INDIRECT("B"&amp;ROW()+1&amp;":$D$100"),3,FALSE),IFERROR(VLOOKUP(M51&amp;"_"&amp;T51&amp;"_"&amp;data!$A$4,INDIRECT("B"&amp;ROW()+1&amp;":$D$100"),3,FALSE),IFERROR(VLOOKUP(M51&amp;"_"&amp;T51&amp;"_"&amp;data!$A$5,INDIRECT("B"&amp;ROW()+1&amp;":$D$100"),3,FALSE),IFERROR(VLOOKUP(M51&amp;"_"&amp;T51&amp;"_"&amp;data!$A$6,INDIRECT("B"&amp;ROW()+1&amp;":$D$100"),3,FALSE),IFERROR(VLOOKUP(M51&amp;"_"&amp;T51&amp;"_"&amp;data!$A$7,INDIRECT("B"&amp;ROW()+1&amp;":$D$100"),3,FALSE),VLOOKUP(M51&amp;"_"&amp;T51&amp;"_"&amp;data!$A$8,INDIRECT("B"&amp;ROW()+1&amp;":$D$100"),3,FALSE)))))))-OFFSET(AF51,1,2),"")</f>
        <v/>
      </c>
      <c r="AG51" s="13"/>
      <c r="AH51" s="7">
        <f t="shared" ca="1" si="7"/>
        <v>0.46736111111111112</v>
      </c>
      <c r="AI51" s="1">
        <f t="shared" si="26"/>
        <v>1</v>
      </c>
      <c r="AJ51" s="1">
        <f>MAX(H51,O51)</f>
        <v>0</v>
      </c>
      <c r="AK51" s="1" cm="1">
        <f t="array" ref="AK51">IFERROR(LEN(_xlfn.TEXTJOIN("",TRUE,_xlfn.UNIQUE(_xlfn.MAKEARRAY(LEN(SUBSTITUTE(SUBSTITUTE(SUBSTITUTE(J51,"・",""),"　","")," ","")&amp;SUBSTITUTE(SUBSTITUTE(SUBSTITUTE(Q51,"・",""),"　","")," ","")),1,_xlfn.LAMBDA(_xlpm.row,_xlpm.col,MID(SUBSTITUTE(SUBSTITUTE(SUBSTITUTE(J51,"・",""),"　","")," ","")&amp;SUBSTITUTE(SUBSTITUTE(SUBSTITUTE(Q51,"・",""),"　","")," ",""),_xlpm.row,1)))))),0)</f>
        <v>0</v>
      </c>
      <c r="AL51" s="9">
        <f>90+30</f>
        <v>120</v>
      </c>
      <c r="AM51" s="10">
        <v>1</v>
      </c>
    </row>
    <row r="52" spans="1:40" ht="20.100000000000001" customHeight="1" x14ac:dyDescent="0.15">
      <c r="A52" s="79" t="str">
        <f t="shared" si="0"/>
        <v/>
      </c>
      <c r="B52" s="93" t="str">
        <f t="shared" si="9"/>
        <v/>
      </c>
      <c r="C52" s="95"/>
      <c r="D52" s="77">
        <f t="shared" ca="1" si="12"/>
        <v>0.46805555555555556</v>
      </c>
      <c r="E52" s="132" t="s">
        <v>46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/>
      <c r="S52" s="11"/>
      <c r="T52" s="12"/>
      <c r="U52" s="13"/>
      <c r="V52" s="12" t="str">
        <f t="shared" si="1"/>
        <v/>
      </c>
      <c r="W52" s="12" t="str">
        <f t="shared" si="2"/>
        <v/>
      </c>
      <c r="X52" s="13"/>
      <c r="Y52" s="23" t="str">
        <f t="shared" si="3"/>
        <v/>
      </c>
      <c r="Z52" s="23" t="str">
        <f t="shared" si="4"/>
        <v/>
      </c>
      <c r="AA52" s="13"/>
      <c r="AB52" s="23" t="str">
        <f t="shared" si="5"/>
        <v/>
      </c>
      <c r="AC52" s="23" t="str">
        <f t="shared" si="6"/>
        <v/>
      </c>
      <c r="AD52" s="14"/>
      <c r="AE52" s="27" t="str">
        <f ca="1">IFERROR(IFERROR(VLOOKUP(F52&amp;"_"&amp;T52&amp;"_"&amp;data!$A$2,INDIRECT("A"&amp;ROW()+1&amp;":$D$100"),4,FALSE),IFERROR(VLOOKUP(F52&amp;"_"&amp;T52&amp;"_"&amp;data!$A$3,INDIRECT("A"&amp;ROW()+1&amp;":$D$100"),4,FALSE),IFERROR(VLOOKUP(F52&amp;"_"&amp;T52&amp;"_"&amp;data!$A$4,INDIRECT("A"&amp;ROW()+1&amp;":$D$100"),4,FALSE),IFERROR(VLOOKUP(F52&amp;"_"&amp;T52&amp;"_"&amp;data!$A$5,INDIRECT("A"&amp;ROW()+1&amp;":$D$100"),4,FALSE),IFERROR(VLOOKUP(F52&amp;"_"&amp;T52&amp;"_"&amp;data!$A$6,INDIRECT("A"&amp;ROW()+1&amp;":$D$100"),4,FALSE),IFERROR(VLOOKUP(F52&amp;"_"&amp;T52&amp;"_"&amp;data!$A$7,INDIRECT("A"&amp;ROW()+1&amp;":$D$100"),4,FALSE),VLOOKUP(F52&amp;"_"&amp;T52&amp;"_"&amp;data!$A$8,INDIRECT("A"&amp;ROW()+1&amp;":$D$100"),4,FALSE)))))))-OFFSET(AE52,1,3),"")</f>
        <v/>
      </c>
      <c r="AF52" s="27" t="str">
        <f ca="1">IFERROR(IFERROR(VLOOKUP(M52&amp;"_"&amp;T52&amp;"_"&amp;data!$A$2,INDIRECT("B"&amp;ROW()+1&amp;":$D$100"),3,FALSE),IFERROR(VLOOKUP(M52&amp;"_"&amp;T52&amp;"_"&amp;data!$A$3,INDIRECT("B"&amp;ROW()+1&amp;":$D$100"),3,FALSE),IFERROR(VLOOKUP(M52&amp;"_"&amp;T52&amp;"_"&amp;data!$A$4,INDIRECT("B"&amp;ROW()+1&amp;":$D$100"),3,FALSE),IFERROR(VLOOKUP(M52&amp;"_"&amp;T52&amp;"_"&amp;data!$A$5,INDIRECT("B"&amp;ROW()+1&amp;":$D$100"),3,FALSE),IFERROR(VLOOKUP(M52&amp;"_"&amp;T52&amp;"_"&amp;data!$A$6,INDIRECT("B"&amp;ROW()+1&amp;":$D$100"),3,FALSE),IFERROR(VLOOKUP(M52&amp;"_"&amp;T52&amp;"_"&amp;data!$A$7,INDIRECT("B"&amp;ROW()+1&amp;":$D$100"),3,FALSE),VLOOKUP(M52&amp;"_"&amp;T52&amp;"_"&amp;data!$A$8,INDIRECT("B"&amp;ROW()+1&amp;":$D$100"),3,FALSE)))))))-OFFSET(AF52,1,2),"")</f>
        <v/>
      </c>
      <c r="AG52" s="13"/>
      <c r="AH52" s="7">
        <f t="shared" ca="1" si="7"/>
        <v>0.46805555555555556</v>
      </c>
      <c r="AI52" s="8">
        <v>25</v>
      </c>
      <c r="AJ52" s="38">
        <f>AI47+AI48+AI49+AI50+AI51</f>
        <v>5</v>
      </c>
      <c r="AK52" s="39" t="s">
        <v>29</v>
      </c>
      <c r="AL52" s="9"/>
      <c r="AM52" s="10"/>
    </row>
    <row r="53" spans="1:40" s="16" customFormat="1" ht="20.100000000000001" customHeight="1" thickBot="1" x14ac:dyDescent="0.2">
      <c r="A53" s="80" t="str">
        <f t="shared" si="0"/>
        <v/>
      </c>
      <c r="B53" s="94" t="str">
        <f t="shared" si="9"/>
        <v/>
      </c>
      <c r="C53" s="97"/>
      <c r="D53" s="78">
        <f t="shared" ca="1" si="12"/>
        <v>0.48541666666666666</v>
      </c>
      <c r="E53" s="135" t="s">
        <v>45</v>
      </c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7"/>
      <c r="S53" s="61"/>
      <c r="T53" s="62"/>
      <c r="U53" s="63"/>
      <c r="V53" s="64" t="str">
        <f t="shared" si="1"/>
        <v/>
      </c>
      <c r="W53" s="64" t="str">
        <f t="shared" si="2"/>
        <v/>
      </c>
      <c r="X53" s="63"/>
      <c r="Y53" s="65" t="str">
        <f t="shared" si="3"/>
        <v/>
      </c>
      <c r="Z53" s="65" t="str">
        <f t="shared" si="4"/>
        <v/>
      </c>
      <c r="AA53" s="63"/>
      <c r="AB53" s="65" t="str">
        <f t="shared" si="5"/>
        <v/>
      </c>
      <c r="AC53" s="65" t="str">
        <f t="shared" si="6"/>
        <v/>
      </c>
      <c r="AD53" s="66"/>
      <c r="AE53" s="72" t="str">
        <f ca="1">IFERROR(IFERROR(VLOOKUP(F53&amp;"_"&amp;T53&amp;"_"&amp;data!$A$2,INDIRECT("A"&amp;ROW()+1&amp;":$D$100"),4,FALSE),IFERROR(VLOOKUP(F53&amp;"_"&amp;T53&amp;"_"&amp;data!$A$3,INDIRECT("A"&amp;ROW()+1&amp;":$D$100"),4,FALSE),IFERROR(VLOOKUP(F53&amp;"_"&amp;T53&amp;"_"&amp;data!$A$4,INDIRECT("A"&amp;ROW()+1&amp;":$D$100"),4,FALSE),IFERROR(VLOOKUP(F53&amp;"_"&amp;T53&amp;"_"&amp;data!$A$5,INDIRECT("A"&amp;ROW()+1&amp;":$D$100"),4,FALSE),IFERROR(VLOOKUP(F53&amp;"_"&amp;T53&amp;"_"&amp;data!$A$6,INDIRECT("A"&amp;ROW()+1&amp;":$D$100"),4,FALSE),IFERROR(VLOOKUP(F53&amp;"_"&amp;T53&amp;"_"&amp;data!$A$7,INDIRECT("A"&amp;ROW()+1&amp;":$D$100"),4,FALSE),VLOOKUP(F53&amp;"_"&amp;T53&amp;"_"&amp;data!$A$8,INDIRECT("A"&amp;ROW()+1&amp;":$D$100"),4,FALSE)))))))-OFFSET(AE53,1,3),"")</f>
        <v/>
      </c>
      <c r="AF53" s="72" t="str">
        <f ca="1">IFERROR(IFERROR(VLOOKUP(M53&amp;"_"&amp;T53&amp;"_"&amp;data!$A$2,INDIRECT("B"&amp;ROW()+1&amp;":$D$100"),3,FALSE),IFERROR(VLOOKUP(M53&amp;"_"&amp;T53&amp;"_"&amp;data!$A$3,INDIRECT("B"&amp;ROW()+1&amp;":$D$100"),3,FALSE),IFERROR(VLOOKUP(M53&amp;"_"&amp;T53&amp;"_"&amp;data!$A$4,INDIRECT("B"&amp;ROW()+1&amp;":$D$100"),3,FALSE),IFERROR(VLOOKUP(M53&amp;"_"&amp;T53&amp;"_"&amp;data!$A$5,INDIRECT("B"&amp;ROW()+1&amp;":$D$100"),3,FALSE),IFERROR(VLOOKUP(M53&amp;"_"&amp;T53&amp;"_"&amp;data!$A$6,INDIRECT("B"&amp;ROW()+1&amp;":$D$100"),3,FALSE),IFERROR(VLOOKUP(M53&amp;"_"&amp;T53&amp;"_"&amp;data!$A$7,INDIRECT("B"&amp;ROW()+1&amp;":$D$100"),3,FALSE),VLOOKUP(M53&amp;"_"&amp;T53&amp;"_"&amp;data!$A$8,INDIRECT("B"&amp;ROW()+1&amp;":$D$100"),3,FALSE)))))))-OFFSET(AF53,1,2),"")</f>
        <v/>
      </c>
      <c r="AG53" s="30"/>
      <c r="AH53" s="46">
        <f t="shared" ca="1" si="7"/>
        <v>0.48541666666666666</v>
      </c>
      <c r="AI53" s="47"/>
      <c r="AJ53" s="48"/>
      <c r="AK53" s="48"/>
      <c r="AL53" s="29"/>
      <c r="AM53" s="49"/>
      <c r="AN53" s="19"/>
    </row>
    <row r="54" spans="1:40" ht="19.5" customHeight="1" thickBot="1" x14ac:dyDescent="0.2">
      <c r="D54" s="59"/>
      <c r="AE54" s="128" t="s">
        <v>42</v>
      </c>
      <c r="AF54" s="129"/>
      <c r="AG54" s="50"/>
      <c r="AH54" s="54">
        <f ca="1">OFFSET(AH54,-1,0)-$AH$5</f>
        <v>0.11041666666666666</v>
      </c>
      <c r="AI54" s="73">
        <f>AI6+AI14+AI25+AI26+AI27+AI31+AI36+AI46+AI52</f>
        <v>149</v>
      </c>
      <c r="AJ54" s="130" t="str">
        <f>"競技以外の時間＝"&amp;TEXT(TIME(,AI54,),"h時間m分")</f>
        <v>競技以外の時間＝2時間29分</v>
      </c>
      <c r="AK54" s="130"/>
      <c r="AL54" s="130"/>
      <c r="AM54" s="131"/>
      <c r="AN54" s="35"/>
    </row>
    <row r="55" spans="1:40" ht="24.95" customHeight="1" x14ac:dyDescent="0.15">
      <c r="AJ55" s="15"/>
      <c r="AK55" s="15"/>
      <c r="AL55" s="15"/>
      <c r="AM55" s="15"/>
      <c r="AN55" s="15"/>
    </row>
    <row r="56" spans="1:40" ht="24.95" customHeight="1" x14ac:dyDescent="0.15"/>
    <row r="58" spans="1:40" ht="22.5" customHeight="1" x14ac:dyDescent="0.15">
      <c r="A58" s="79" t="str">
        <f t="shared" ref="A58:A59" si="27">IF(F58&lt;&gt;"",F58&amp;"_"&amp;T58&amp;"_"&amp;G58,"")</f>
        <v/>
      </c>
      <c r="B58" s="93" t="str">
        <f t="shared" ref="B58:B59" si="28">IF(M58&lt;&gt;"",M58&amp;"_"&amp;T58&amp;"_"&amp;N58,"")</f>
        <v/>
      </c>
      <c r="C58" s="95"/>
      <c r="D58" s="77">
        <f t="shared" ref="D58:D59" ca="1" si="29">AH58</f>
        <v>0</v>
      </c>
      <c r="E58" s="6">
        <f>MAX($E$5:E57)+1+IF(MAX($E$5:E57)=0,100,0)</f>
        <v>138</v>
      </c>
      <c r="F58" s="3"/>
      <c r="G58" s="1"/>
      <c r="H58" s="1"/>
      <c r="I58" s="1"/>
      <c r="J58" s="1"/>
      <c r="K58" s="4"/>
      <c r="L58" s="6">
        <f t="shared" ref="L58" si="30">E58+100</f>
        <v>238</v>
      </c>
      <c r="M58" s="3"/>
      <c r="N58" s="1"/>
      <c r="O58" s="1"/>
      <c r="P58" s="1"/>
      <c r="Q58" s="1"/>
      <c r="R58" s="4"/>
      <c r="S58" s="11"/>
      <c r="T58" s="12"/>
      <c r="U58" s="25"/>
      <c r="V58" s="12" t="str">
        <f>IFERROR(I58/K58,"")</f>
        <v/>
      </c>
      <c r="W58" s="12" t="str">
        <f>IFERROR(P58/R58,"")</f>
        <v/>
      </c>
      <c r="X58" s="25"/>
      <c r="Y58" s="23" t="str">
        <f>IFERROR(K58/H58,"")</f>
        <v/>
      </c>
      <c r="Z58" s="23" t="str">
        <f>IFERROR(R58/O58,"")</f>
        <v/>
      </c>
      <c r="AA58" s="25"/>
      <c r="AB58" s="23" t="str">
        <f>IFERROR(I58/H58,"")</f>
        <v/>
      </c>
      <c r="AC58" s="23" t="str">
        <f>IFERROR(P58/O58,"")</f>
        <v/>
      </c>
      <c r="AD58" s="23"/>
      <c r="AE58" s="27" t="str">
        <f ca="1">IFERROR(IFERROR(VLOOKUP(F58&amp;"_"&amp;T58&amp;"_"&amp;data!$A$2,INDIRECT("A"&amp;ROW()+1&amp;":$D$100"),4,FALSE),IFERROR(VLOOKUP(F58&amp;"_"&amp;T58&amp;"_"&amp;data!$A$3,INDIRECT("A"&amp;ROW()+1&amp;":$D$100"),4,FALSE),IFERROR(VLOOKUP(F58&amp;"_"&amp;T58&amp;"_"&amp;data!$A$4,INDIRECT("A"&amp;ROW()+1&amp;":$D$100"),4,FALSE),IFERROR(VLOOKUP(F58&amp;"_"&amp;T58&amp;"_"&amp;data!$A$5,INDIRECT("A"&amp;ROW()+1&amp;":$D$100"),4,FALSE),IFERROR(VLOOKUP(F58&amp;"_"&amp;T58&amp;"_"&amp;data!$A$6,INDIRECT("A"&amp;ROW()+1&amp;":$D$100"),4,FALSE),IFERROR(VLOOKUP(F58&amp;"_"&amp;T58&amp;"_"&amp;data!$A$7,INDIRECT("A"&amp;ROW()+1&amp;":$D$100"),4,FALSE),VLOOKUP(F58&amp;"_"&amp;T58&amp;"_"&amp;data!$A$8,INDIRECT("A"&amp;ROW()+1&amp;":$D$100"),4,FALSE)))))))-OFFSET(AE58,1,3),"")</f>
        <v/>
      </c>
      <c r="AF58" s="27" t="str">
        <f ca="1">IFERROR(IFERROR(VLOOKUP(M58&amp;"_"&amp;T58&amp;"_"&amp;data!$A$2,INDIRECT("B"&amp;ROW()+1&amp;":$D$100"),3,FALSE),IFERROR(VLOOKUP(M58&amp;"_"&amp;T58&amp;"_"&amp;data!$A$3,INDIRECT("B"&amp;ROW()+1&amp;":$D$100"),3,FALSE),IFERROR(VLOOKUP(M58&amp;"_"&amp;T58&amp;"_"&amp;data!$A$4,INDIRECT("B"&amp;ROW()+1&amp;":$D$100"),3,FALSE),IFERROR(VLOOKUP(M58&amp;"_"&amp;T58&amp;"_"&amp;data!$A$5,INDIRECT("B"&amp;ROW()+1&amp;":$D$100"),3,FALSE),IFERROR(VLOOKUP(M58&amp;"_"&amp;T58&amp;"_"&amp;data!$A$6,INDIRECT("B"&amp;ROW()+1&amp;":$D$100"),3,FALSE),IFERROR(VLOOKUP(M58&amp;"_"&amp;T58&amp;"_"&amp;data!$A$7,INDIRECT("B"&amp;ROW()+1&amp;":$D$100"),3,FALSE),VLOOKUP(M58&amp;"_"&amp;T58&amp;"_"&amp;data!$A$8,INDIRECT("B"&amp;ROW()+1&amp;":$D$100"),3,FALSE)))))))-OFFSET(AF58,1,2),"")</f>
        <v/>
      </c>
      <c r="AG58" s="13"/>
      <c r="AH58" s="7">
        <f t="shared" ref="AH58:AH59" ca="1" si="31">OFFSET(AH58,-1,0)+TIME(,OFFSET(AH58,-1,1),)</f>
        <v>0</v>
      </c>
      <c r="AI58" s="1">
        <f>INT((AJ58*AK58*AL58)/60+0.99+AM58)</f>
        <v>0</v>
      </c>
      <c r="AJ58" s="1">
        <f t="shared" ref="AJ58" si="32">MAX(H58,O58)</f>
        <v>0</v>
      </c>
      <c r="AK58" s="1" cm="1">
        <f t="array" ref="AK58">IFERROR(LEN(_xlfn.TEXTJOIN("",TRUE,_xlfn.UNIQUE(_xlfn.MAKEARRAY(LEN(SUBSTITUTE(SUBSTITUTE(SUBSTITUTE(J58,"・",""),"　","")," ","")&amp;SUBSTITUTE(SUBSTITUTE(SUBSTITUTE(Q58,"・",""),"　","")," ","")),1,_xlfn.LAMBDA(_xlpm.row,_xlpm.col,MID(SUBSTITUTE(SUBSTITUTE(SUBSTITUTE(J58,"・",""),"　","")," ","")&amp;SUBSTITUTE(SUBSTITUTE(SUBSTITUTE(Q58,"・",""),"　","")," ",""),_xlpm.row,1)))))),0)</f>
        <v>0</v>
      </c>
      <c r="AL58" s="9">
        <f t="shared" ref="AL58" si="33">75+35</f>
        <v>110</v>
      </c>
      <c r="AM58" s="10">
        <v>0</v>
      </c>
    </row>
    <row r="59" spans="1:40" s="22" customFormat="1" ht="23.1" customHeight="1" x14ac:dyDescent="0.15">
      <c r="A59" s="79" t="str">
        <f t="shared" si="27"/>
        <v/>
      </c>
      <c r="B59" s="93" t="str">
        <f t="shared" si="28"/>
        <v/>
      </c>
      <c r="C59" s="96"/>
      <c r="D59" s="77">
        <f t="shared" ca="1" si="29"/>
        <v>0</v>
      </c>
      <c r="E59" s="132" t="s">
        <v>30</v>
      </c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4"/>
      <c r="S59" s="3"/>
      <c r="T59" s="12"/>
      <c r="U59" s="9"/>
      <c r="V59" s="12" t="str">
        <f>IFERROR(I59/K59,"")</f>
        <v/>
      </c>
      <c r="W59" s="12" t="str">
        <f>IFERROR(P59/R59,"")</f>
        <v/>
      </c>
      <c r="X59" s="9"/>
      <c r="Y59" s="23" t="str">
        <f>IFERROR(K59/H59,"")</f>
        <v/>
      </c>
      <c r="Z59" s="23" t="str">
        <f>IFERROR(R59/O59,"")</f>
        <v/>
      </c>
      <c r="AA59" s="9"/>
      <c r="AB59" s="23" t="str">
        <f>IFERROR(I59/H59,"")</f>
        <v/>
      </c>
      <c r="AC59" s="23" t="str">
        <f>IFERROR(P59/O59,"")</f>
        <v/>
      </c>
      <c r="AD59" s="28"/>
      <c r="AE59" s="27" t="str">
        <f ca="1">IFERROR(IFERROR(VLOOKUP(F59&amp;"_"&amp;T59&amp;"_"&amp;data!$A$2,INDIRECT("A"&amp;ROW()+1&amp;":$D$100"),4,FALSE),IFERROR(VLOOKUP(F59&amp;"_"&amp;T59&amp;"_"&amp;data!$A$3,INDIRECT("A"&amp;ROW()+1&amp;":$D$100"),4,FALSE),IFERROR(VLOOKUP(F59&amp;"_"&amp;T59&amp;"_"&amp;data!$A$4,INDIRECT("A"&amp;ROW()+1&amp;":$D$100"),4,FALSE),IFERROR(VLOOKUP(F59&amp;"_"&amp;T59&amp;"_"&amp;data!$A$5,INDIRECT("A"&amp;ROW()+1&amp;":$D$100"),4,FALSE),IFERROR(VLOOKUP(F59&amp;"_"&amp;T59&amp;"_"&amp;data!$A$6,INDIRECT("A"&amp;ROW()+1&amp;":$D$100"),4,FALSE),IFERROR(VLOOKUP(F59&amp;"_"&amp;T59&amp;"_"&amp;data!$A$7,INDIRECT("A"&amp;ROW()+1&amp;":$D$100"),4,FALSE),VLOOKUP(F59&amp;"_"&amp;T59&amp;"_"&amp;data!$A$8,INDIRECT("A"&amp;ROW()+1&amp;":$D$100"),4,FALSE)))))))-OFFSET(AE59,1,3),"")</f>
        <v/>
      </c>
      <c r="AF59" s="27" t="str">
        <f ca="1">IFERROR(IFERROR(VLOOKUP(M59&amp;"_"&amp;T59&amp;"_"&amp;data!$A$2,INDIRECT("B"&amp;ROW()+1&amp;":$D$100"),3,FALSE),IFERROR(VLOOKUP(M59&amp;"_"&amp;T59&amp;"_"&amp;data!$A$3,INDIRECT("B"&amp;ROW()+1&amp;":$D$100"),3,FALSE),IFERROR(VLOOKUP(M59&amp;"_"&amp;T59&amp;"_"&amp;data!$A$4,INDIRECT("B"&amp;ROW()+1&amp;":$D$100"),3,FALSE),IFERROR(VLOOKUP(M59&amp;"_"&amp;T59&amp;"_"&amp;data!$A$5,INDIRECT("B"&amp;ROW()+1&amp;":$D$100"),3,FALSE),IFERROR(VLOOKUP(M59&amp;"_"&amp;T59&amp;"_"&amp;data!$A$6,INDIRECT("B"&amp;ROW()+1&amp;":$D$100"),3,FALSE),IFERROR(VLOOKUP(M59&amp;"_"&amp;T59&amp;"_"&amp;data!$A$7,INDIRECT("B"&amp;ROW()+1&amp;":$D$100"),3,FALSE),VLOOKUP(M59&amp;"_"&amp;T59&amp;"_"&amp;data!$A$8,INDIRECT("B"&amp;ROW()+1&amp;":$D$100"),3,FALSE)))))))-OFFSET(AF59,1,2),"")</f>
        <v/>
      </c>
      <c r="AG59" s="1"/>
      <c r="AH59" s="7">
        <f t="shared" ca="1" si="31"/>
        <v>0</v>
      </c>
      <c r="AI59" s="8">
        <v>10</v>
      </c>
      <c r="AJ59" s="40">
        <f>AI50+AI51+AI52+AI53+AI54+AI55+AI56+AI57+AI58</f>
        <v>176</v>
      </c>
      <c r="AK59" s="39" t="s">
        <v>29</v>
      </c>
      <c r="AL59" s="9"/>
      <c r="AM59" s="60"/>
      <c r="AN59" s="18"/>
    </row>
  </sheetData>
  <mergeCells count="30">
    <mergeCell ref="E6:R6"/>
    <mergeCell ref="E59:R59"/>
    <mergeCell ref="E36:R36"/>
    <mergeCell ref="E46:R46"/>
    <mergeCell ref="E52:R52"/>
    <mergeCell ref="E53:R53"/>
    <mergeCell ref="AE54:AF54"/>
    <mergeCell ref="AJ54:AM54"/>
    <mergeCell ref="E7:R7"/>
    <mergeCell ref="E14:R14"/>
    <mergeCell ref="E25:R25"/>
    <mergeCell ref="E26:R26"/>
    <mergeCell ref="E27:R27"/>
    <mergeCell ref="E31:R31"/>
    <mergeCell ref="V2:AM2"/>
    <mergeCell ref="V3:AM3"/>
    <mergeCell ref="A4:B5"/>
    <mergeCell ref="E4:K4"/>
    <mergeCell ref="L4:R4"/>
    <mergeCell ref="T4:T5"/>
    <mergeCell ref="V4:W5"/>
    <mergeCell ref="Y4:Z5"/>
    <mergeCell ref="AB4:AC5"/>
    <mergeCell ref="AE4:AF5"/>
    <mergeCell ref="AJ4:AJ5"/>
    <mergeCell ref="AK4:AK5"/>
    <mergeCell ref="AL4:AL5"/>
    <mergeCell ref="AM4:AM5"/>
    <mergeCell ref="D2:N3"/>
    <mergeCell ref="O2:R3"/>
  </mergeCells>
  <phoneticPr fontId="3"/>
  <conditionalFormatting sqref="T6:T103">
    <cfRule type="expression" dxfId="38" priority="13">
      <formula>AND(OR(NOT(ISBLANK(G6)),NOT(ISBLANK(N6))),ISBLANK(T6))</formula>
    </cfRule>
  </conditionalFormatting>
  <conditionalFormatting sqref="V6:V103">
    <cfRule type="expression" dxfId="37" priority="10">
      <formula>AND(V6&lt;0.5,V6&lt;&gt;"")</formula>
    </cfRule>
  </conditionalFormatting>
  <conditionalFormatting sqref="W6:W100">
    <cfRule type="expression" dxfId="36" priority="11">
      <formula>AND(W6&lt;0.5,W6&lt;&gt;"")</formula>
    </cfRule>
  </conditionalFormatting>
  <conditionalFormatting sqref="Y6:Y103">
    <cfRule type="expression" dxfId="35" priority="8">
      <formula>AND(NOT(ISBLANK(G6)),OR(Y6="",Y6=0))</formula>
    </cfRule>
  </conditionalFormatting>
  <conditionalFormatting sqref="Z6:Z103">
    <cfRule type="expression" dxfId="34" priority="9">
      <formula>AND(NOT(ISBLANK(N6)),OR(Z6="",Z6=0))</formula>
    </cfRule>
  </conditionalFormatting>
  <conditionalFormatting sqref="AE6:AF103">
    <cfRule type="expression" dxfId="33" priority="12">
      <formula>AND(AE6&lt;&gt;"",NOT(ISERROR(DAY(AE6))),OR(AE6&lt;TIME(,10,),AE6&gt;TIME(,90,)))</formula>
    </cfRule>
  </conditionalFormatting>
  <pageMargins left="0.26" right="0.15748031496062992" top="0.17" bottom="0.12" header="0.12" footer="0.16"/>
  <pageSetup paperSize="9" scale="45" orientation="landscape" horizontalDpi="4294967293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1C255C-43E6-417A-AC79-2665181010B8}">
            <xm:f>AND(IFERROR(MATCH(G6,data!$A$1:$A$6,0),2)&lt;&gt;2,OR(AB6="",AB6=0,AB6&gt;8))</xm:f>
            <x14:dxf>
              <fill>
                <patternFill>
                  <bgColor rgb="FFFF0000"/>
                </patternFill>
              </fill>
            </x14:dxf>
          </x14:cfRule>
          <xm:sqref>AB6:AB103</xm:sqref>
        </x14:conditionalFormatting>
        <x14:conditionalFormatting xmlns:xm="http://schemas.microsoft.com/office/excel/2006/main">
          <x14:cfRule type="expression" priority="6" id="{EC4B2EC0-DBF3-4590-B763-E8EFB6B8592A}">
            <xm:f>AND(IFERROR(MATCH(N6,data!$A$1:$A$6,0),2)&lt;&gt;2,OR(AC6="",AC6=0,AC6&gt;8))</xm:f>
            <x14:dxf>
              <fill>
                <patternFill>
                  <bgColor rgb="FFFF0000"/>
                </patternFill>
              </fill>
            </x14:dxf>
          </x14:cfRule>
          <xm:sqref>AC6:AC103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="　　　↑_x000a_選択してください" xr:uid="{929482B4-81E3-4567-8C0B-C36C9832B090}">
          <x14:formula1>
            <xm:f>data!$A$1:$A$8</xm:f>
          </x14:formula1>
          <xm:sqref>G8:G13 G15:G24 N8:N13 G28:G30 G32:G35 G37:G44 G47:G51 N28:N30 N32:N35 N37:N45 N47:N51 N15:N24 N58</xm:sqref>
        </x14:dataValidation>
        <x14:dataValidation type="list" allowBlank="1" showInputMessage="1" showErrorMessage="1" prompt="　　↑_x000a_選択してください" xr:uid="{688C7535-EAE4-438C-A119-6B60261997DB}">
          <x14:formula1>
            <xm:f>data!$B$1:$B$4</xm:f>
          </x14:formula1>
          <xm:sqref>T6:T53 T58:T59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6"/>
  <sheetViews>
    <sheetView zoomScale="70" zoomScaleNormal="70" zoomScaleSheetLayoutView="70" workbookViewId="0"/>
  </sheetViews>
  <sheetFormatPr defaultRowHeight="17.25" x14ac:dyDescent="0.15"/>
  <cols>
    <col min="1" max="2" width="14" customWidth="1"/>
    <col min="3" max="3" width="4.125" customWidth="1"/>
    <col min="4" max="4" width="9" style="34"/>
    <col min="5" max="5" width="9.375" customWidth="1"/>
    <col min="6" max="6" width="10.5" customWidth="1"/>
    <col min="7" max="9" width="9.375" customWidth="1"/>
    <col min="10" max="10" width="10.5" customWidth="1"/>
    <col min="11" max="12" width="9.375" customWidth="1"/>
    <col min="13" max="13" width="10.5" customWidth="1"/>
    <col min="14" max="16" width="9.375" customWidth="1"/>
    <col min="17" max="17" width="10.5" customWidth="1"/>
    <col min="18" max="18" width="9.375" customWidth="1"/>
    <col min="19" max="19" width="2" customWidth="1"/>
    <col min="20" max="20" width="5.625" style="31" customWidth="1"/>
    <col min="21" max="21" width="1.375" customWidth="1"/>
    <col min="22" max="23" width="5.625" style="31" customWidth="1"/>
    <col min="24" max="24" width="1.375" customWidth="1"/>
    <col min="25" max="26" width="6.5" style="32" customWidth="1"/>
    <col min="27" max="27" width="1.5" customWidth="1"/>
    <col min="28" max="29" width="5.25" style="33" customWidth="1"/>
    <col min="30" max="30" width="1.625" style="32" customWidth="1"/>
    <col min="31" max="32" width="6.625" style="42" customWidth="1"/>
    <col min="33" max="33" width="1.75" customWidth="1"/>
    <col min="34" max="34" width="13.625" customWidth="1"/>
    <col min="35" max="35" width="5.875" style="18" customWidth="1"/>
    <col min="36" max="37" width="7.625" style="18" customWidth="1"/>
    <col min="38" max="38" width="7.375" style="18" customWidth="1"/>
    <col min="39" max="39" width="6.375" style="16" customWidth="1"/>
    <col min="40" max="40" width="3.375" style="16" customWidth="1"/>
  </cols>
  <sheetData>
    <row r="1" spans="1:40" ht="24" customHeight="1" x14ac:dyDescent="0.15"/>
    <row r="2" spans="1:40" ht="23.1" customHeight="1" x14ac:dyDescent="0.15">
      <c r="D2" s="124" t="s">
        <v>90</v>
      </c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6">
        <v>45319</v>
      </c>
      <c r="P2" s="126"/>
      <c r="Q2" s="126"/>
      <c r="R2" s="126"/>
      <c r="T2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24"/>
    </row>
    <row r="3" spans="1:40" ht="23.1" customHeight="1" thickBot="1" x14ac:dyDescent="0.2"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7"/>
      <c r="P3" s="127"/>
      <c r="Q3" s="127"/>
      <c r="R3" s="127"/>
      <c r="T3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7"/>
    </row>
    <row r="4" spans="1:40" ht="22.5" customHeight="1" thickBot="1" x14ac:dyDescent="0.2">
      <c r="A4" s="111" t="s">
        <v>70</v>
      </c>
      <c r="B4" s="112"/>
      <c r="C4" s="95"/>
      <c r="D4" s="74"/>
      <c r="E4" s="115" t="s">
        <v>47</v>
      </c>
      <c r="F4" s="116"/>
      <c r="G4" s="116"/>
      <c r="H4" s="116"/>
      <c r="I4" s="116"/>
      <c r="J4" s="116"/>
      <c r="K4" s="117"/>
      <c r="L4" s="115" t="s">
        <v>48</v>
      </c>
      <c r="M4" s="116"/>
      <c r="N4" s="116"/>
      <c r="O4" s="116"/>
      <c r="P4" s="116"/>
      <c r="Q4" s="116"/>
      <c r="R4" s="117"/>
      <c r="S4" s="51"/>
      <c r="T4" s="118" t="s">
        <v>56</v>
      </c>
      <c r="U4" s="52"/>
      <c r="V4" s="145" t="s">
        <v>5</v>
      </c>
      <c r="W4" s="145"/>
      <c r="X4" s="52"/>
      <c r="Y4" s="145" t="s">
        <v>16</v>
      </c>
      <c r="Z4" s="145"/>
      <c r="AA4" s="53"/>
      <c r="AB4" s="145" t="s">
        <v>15</v>
      </c>
      <c r="AC4" s="145"/>
      <c r="AD4" s="55"/>
      <c r="AE4" s="147" t="s">
        <v>117</v>
      </c>
      <c r="AF4" s="147"/>
      <c r="AG4" s="52"/>
      <c r="AH4" s="149" t="s">
        <v>27</v>
      </c>
      <c r="AI4" s="150" t="s">
        <v>24</v>
      </c>
      <c r="AJ4" s="145" t="s">
        <v>26</v>
      </c>
      <c r="AK4" s="145" t="s">
        <v>25</v>
      </c>
      <c r="AL4" s="120" t="s">
        <v>11</v>
      </c>
      <c r="AM4" s="122" t="s">
        <v>118</v>
      </c>
    </row>
    <row r="5" spans="1:40" ht="20.25" customHeight="1" x14ac:dyDescent="0.15">
      <c r="A5" s="113"/>
      <c r="B5" s="114"/>
      <c r="C5" s="95"/>
      <c r="D5" s="75" t="s">
        <v>31</v>
      </c>
      <c r="E5" s="41" t="s">
        <v>43</v>
      </c>
      <c r="F5" s="67" t="s">
        <v>110</v>
      </c>
      <c r="G5" s="68" t="s">
        <v>0</v>
      </c>
      <c r="H5" s="68" t="s">
        <v>111</v>
      </c>
      <c r="I5" s="68" t="s">
        <v>44</v>
      </c>
      <c r="J5" s="68" t="s">
        <v>1</v>
      </c>
      <c r="K5" s="69" t="s">
        <v>112</v>
      </c>
      <c r="L5" s="41" t="s">
        <v>43</v>
      </c>
      <c r="M5" s="67" t="s">
        <v>110</v>
      </c>
      <c r="N5" s="68" t="s">
        <v>0</v>
      </c>
      <c r="O5" s="68" t="s">
        <v>111</v>
      </c>
      <c r="P5" s="68" t="s">
        <v>44</v>
      </c>
      <c r="Q5" s="68" t="s">
        <v>1</v>
      </c>
      <c r="R5" s="92" t="s">
        <v>112</v>
      </c>
      <c r="S5" s="11"/>
      <c r="T5" s="119"/>
      <c r="U5" s="13"/>
      <c r="V5" s="146"/>
      <c r="W5" s="146"/>
      <c r="X5" s="13"/>
      <c r="Y5" s="146"/>
      <c r="Z5" s="146"/>
      <c r="AA5" s="13"/>
      <c r="AB5" s="146"/>
      <c r="AC5" s="146"/>
      <c r="AD5" s="14"/>
      <c r="AE5" s="148"/>
      <c r="AF5" s="148"/>
      <c r="AG5" s="13"/>
      <c r="AH5" s="7">
        <v>0.375</v>
      </c>
      <c r="AI5" s="9">
        <v>0</v>
      </c>
      <c r="AJ5" s="146"/>
      <c r="AK5" s="146"/>
      <c r="AL5" s="121"/>
      <c r="AM5" s="123"/>
    </row>
    <row r="6" spans="1:40" ht="19.5" customHeight="1" x14ac:dyDescent="0.15">
      <c r="A6" s="79" t="str">
        <f t="shared" ref="A6:A53" si="0">IF(F6&lt;&gt;"",F6&amp;"_"&amp;T6&amp;"_"&amp;G6,"")</f>
        <v/>
      </c>
      <c r="B6" s="93" t="str">
        <f t="shared" ref="B6:B53" si="1">IF(M6&lt;&gt;"",M6&amp;"_"&amp;T6&amp;"_"&amp;N6,"")</f>
        <v/>
      </c>
      <c r="C6" s="95"/>
      <c r="D6" s="76">
        <f ca="1">AH6</f>
        <v>0.375</v>
      </c>
      <c r="E6" s="132" t="s">
        <v>72</v>
      </c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  <c r="S6" s="11"/>
      <c r="T6" s="12"/>
      <c r="U6" s="13"/>
      <c r="V6" s="12" t="str">
        <f t="shared" ref="V6:V53" si="2">IFERROR(I6/K6,"")</f>
        <v/>
      </c>
      <c r="W6" s="12" t="str">
        <f t="shared" ref="W6:W53" si="3">IFERROR(P6/R6,"")</f>
        <v/>
      </c>
      <c r="X6" s="13"/>
      <c r="Y6" s="23" t="str">
        <f t="shared" ref="Y6:Y53" si="4">IFERROR(K6/H6,"")</f>
        <v/>
      </c>
      <c r="Z6" s="23" t="str">
        <f t="shared" ref="Z6:Z53" si="5">IFERROR(R6/O6,"")</f>
        <v/>
      </c>
      <c r="AA6" s="13"/>
      <c r="AB6" s="23" t="str">
        <f t="shared" ref="AB6:AB53" si="6">IFERROR(I6/H6,"")</f>
        <v/>
      </c>
      <c r="AC6" s="23" t="str">
        <f t="shared" ref="AC6:AC53" si="7">IFERROR(P6/O6,"")</f>
        <v/>
      </c>
      <c r="AD6" s="14"/>
      <c r="AE6" s="27" t="str">
        <f ca="1">IFERROR(IFERROR(VLOOKUP(F6&amp;"_"&amp;T6&amp;"_"&amp;data!$A$2,INDIRECT("A"&amp;ROW()+1&amp;":$D$100"),4,FALSE),IFERROR(VLOOKUP(F6&amp;"_"&amp;T6&amp;"_"&amp;data!$A$3,INDIRECT("A"&amp;ROW()+1&amp;":$D$100"),4,FALSE),IFERROR(VLOOKUP(F6&amp;"_"&amp;T6&amp;"_"&amp;data!$A$4,INDIRECT("A"&amp;ROW()+1&amp;":$D$100"),4,FALSE),IFERROR(VLOOKUP(F6&amp;"_"&amp;T6&amp;"_"&amp;data!$A$5,INDIRECT("A"&amp;ROW()+1&amp;":$D$100"),4,FALSE),IFERROR(VLOOKUP(F6&amp;"_"&amp;T6&amp;"_"&amp;data!$A$6,INDIRECT("A"&amp;ROW()+1&amp;":$D$100"),4,FALSE),IFERROR(VLOOKUP(F6&amp;"_"&amp;T6&amp;"_"&amp;data!$A$7,INDIRECT("A"&amp;ROW()+1&amp;":$D$100"),4,FALSE),VLOOKUP(F6&amp;"_"&amp;T6&amp;"_"&amp;data!$A$8,INDIRECT("A"&amp;ROW()+1&amp;":$D$100"),4,FALSE)))))))-OFFSET(AE6,1,3),"")</f>
        <v/>
      </c>
      <c r="AF6" s="27" t="str">
        <f ca="1">IFERROR(IFERROR(VLOOKUP(M6&amp;"_"&amp;T6&amp;"_"&amp;data!$A$2,INDIRECT("B"&amp;ROW()+1&amp;":$D$100"),3,FALSE),IFERROR(VLOOKUP(M6&amp;"_"&amp;T6&amp;"_"&amp;data!$A$3,INDIRECT("B"&amp;ROW()+1&amp;":$D$100"),3,FALSE),IFERROR(VLOOKUP(M6&amp;"_"&amp;T6&amp;"_"&amp;data!$A$4,INDIRECT("B"&amp;ROW()+1&amp;":$D$100"),3,FALSE),IFERROR(VLOOKUP(M6&amp;"_"&amp;T6&amp;"_"&amp;data!$A$5,INDIRECT("B"&amp;ROW()+1&amp;":$D$100"),3,FALSE),IFERROR(VLOOKUP(M6&amp;"_"&amp;T6&amp;"_"&amp;data!$A$6,INDIRECT("B"&amp;ROW()+1&amp;":$D$100"),3,FALSE),IFERROR(VLOOKUP(M6&amp;"_"&amp;T6&amp;"_"&amp;data!$A$7,INDIRECT("B"&amp;ROW()+1&amp;":$D$100"),3,FALSE),VLOOKUP(M6&amp;"_"&amp;T6&amp;"_"&amp;data!$A$8,INDIRECT("B"&amp;ROW()+1&amp;":$D$100"),3,FALSE)))))))-OFFSET(AF6,1,2),"")</f>
        <v/>
      </c>
      <c r="AG6" s="13"/>
      <c r="AH6" s="7">
        <f t="shared" ref="AH6:AH53" ca="1" si="8">OFFSET(AH6,-1,0)+TIME(,OFFSET(AH6,-1,1),)</f>
        <v>0.375</v>
      </c>
      <c r="AI6" s="8">
        <v>15</v>
      </c>
      <c r="AJ6" s="1">
        <f t="shared" ref="AJ6:AJ24" si="9">MAX(H6,O6)</f>
        <v>0</v>
      </c>
      <c r="AK6" s="1" cm="1">
        <f t="array" ref="AK6">IFERROR(LEN(_xlfn.TEXTJOIN("",TRUE,_xlfn.UNIQUE(_xlfn.MAKEARRAY(LEN(SUBSTITUTE(SUBSTITUTE(SUBSTITUTE(J6,"・",""),"　","")," ","")&amp;SUBSTITUTE(SUBSTITUTE(SUBSTITUTE(Q6,"・",""),"　","")," ","")),1,_xlfn.LAMBDA(_xlpm.row,_xlpm.col,MID(SUBSTITUTE(SUBSTITUTE(SUBSTITUTE(J6,"・",""),"　","")," ","")&amp;SUBSTITUTE(SUBSTITUTE(SUBSTITUTE(Q6,"・",""),"　","")," ",""),_xlpm.row,1)))))),0)</f>
        <v>0</v>
      </c>
      <c r="AL6" s="9"/>
      <c r="AM6" s="10"/>
    </row>
    <row r="7" spans="1:40" ht="23.1" customHeight="1" x14ac:dyDescent="0.15">
      <c r="A7" s="79" t="str">
        <f t="shared" si="0"/>
        <v/>
      </c>
      <c r="B7" s="93" t="str">
        <f t="shared" si="1"/>
        <v/>
      </c>
      <c r="C7" s="95"/>
      <c r="D7" s="76">
        <f ca="1">AH7</f>
        <v>0.38541666666666669</v>
      </c>
      <c r="E7" s="132" t="s">
        <v>71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S7" s="26"/>
      <c r="T7" s="12"/>
      <c r="U7" s="25"/>
      <c r="V7" s="12" t="str">
        <f t="shared" si="2"/>
        <v/>
      </c>
      <c r="W7" s="12" t="str">
        <f t="shared" si="3"/>
        <v/>
      </c>
      <c r="X7" s="25"/>
      <c r="Y7" s="23" t="str">
        <f t="shared" si="4"/>
        <v/>
      </c>
      <c r="Z7" s="23" t="str">
        <f t="shared" si="5"/>
        <v/>
      </c>
      <c r="AA7" s="25"/>
      <c r="AB7" s="23" t="str">
        <f t="shared" si="6"/>
        <v/>
      </c>
      <c r="AC7" s="23" t="str">
        <f t="shared" si="7"/>
        <v/>
      </c>
      <c r="AD7" s="23"/>
      <c r="AE7" s="27" t="str">
        <f ca="1">IFERROR(IFERROR(VLOOKUP(F7&amp;"_"&amp;T7&amp;"_"&amp;data!$A$2,INDIRECT("A"&amp;ROW()+1&amp;":$D$100"),4,FALSE),IFERROR(VLOOKUP(F7&amp;"_"&amp;T7&amp;"_"&amp;data!$A$3,INDIRECT("A"&amp;ROW()+1&amp;":$D$100"),4,FALSE),IFERROR(VLOOKUP(F7&amp;"_"&amp;T7&amp;"_"&amp;data!$A$4,INDIRECT("A"&amp;ROW()+1&amp;":$D$100"),4,FALSE),IFERROR(VLOOKUP(F7&amp;"_"&amp;T7&amp;"_"&amp;data!$A$5,INDIRECT("A"&amp;ROW()+1&amp;":$D$100"),4,FALSE),IFERROR(VLOOKUP(F7&amp;"_"&amp;T7&amp;"_"&amp;data!$A$6,INDIRECT("A"&amp;ROW()+1&amp;":$D$100"),4,FALSE),IFERROR(VLOOKUP(F7&amp;"_"&amp;T7&amp;"_"&amp;data!$A$7,INDIRECT("A"&amp;ROW()+1&amp;":$D$100"),4,FALSE),VLOOKUP(F7&amp;"_"&amp;T7&amp;"_"&amp;data!$A$8,INDIRECT("A"&amp;ROW()+1&amp;":$D$100"),4,FALSE)))))))-OFFSET(AE7,1,3),"")</f>
        <v/>
      </c>
      <c r="AF7" s="27" t="str">
        <f ca="1">IFERROR(IFERROR(VLOOKUP(M7&amp;"_"&amp;T7&amp;"_"&amp;data!$A$2,INDIRECT("B"&amp;ROW()+1&amp;":$D$100"),3,FALSE),IFERROR(VLOOKUP(M7&amp;"_"&amp;T7&amp;"_"&amp;data!$A$3,INDIRECT("B"&amp;ROW()+1&amp;":$D$100"),3,FALSE),IFERROR(VLOOKUP(M7&amp;"_"&amp;T7&amp;"_"&amp;data!$A$4,INDIRECT("B"&amp;ROW()+1&amp;":$D$100"),3,FALSE),IFERROR(VLOOKUP(M7&amp;"_"&amp;T7&amp;"_"&amp;data!$A$5,INDIRECT("B"&amp;ROW()+1&amp;":$D$100"),3,FALSE),IFERROR(VLOOKUP(M7&amp;"_"&amp;T7&amp;"_"&amp;data!$A$6,INDIRECT("B"&amp;ROW()+1&amp;":$D$100"),3,FALSE),IFERROR(VLOOKUP(M7&amp;"_"&amp;T7&amp;"_"&amp;data!$A$7,INDIRECT("B"&amp;ROW()+1&amp;":$D$100"),3,FALSE),VLOOKUP(M7&amp;"_"&amp;T7&amp;"_"&amp;data!$A$8,INDIRECT("B"&amp;ROW()+1&amp;":$D$100"),3,FALSE)))))))-OFFSET(AF7,1,2),"")</f>
        <v/>
      </c>
      <c r="AG7" s="13"/>
      <c r="AH7" s="7">
        <f t="shared" ca="1" si="8"/>
        <v>0.38541666666666669</v>
      </c>
      <c r="AI7" s="9">
        <v>0</v>
      </c>
      <c r="AJ7" s="1">
        <f t="shared" si="9"/>
        <v>0</v>
      </c>
      <c r="AK7" s="1" cm="1">
        <f t="array" ref="AK7">IFERROR(LEN(_xlfn.TEXTJOIN("",TRUE,_xlfn.UNIQUE(_xlfn.MAKEARRAY(LEN(SUBSTITUTE(SUBSTITUTE(SUBSTITUTE(J7,"・",""),"　","")," ","")&amp;SUBSTITUTE(SUBSTITUTE(SUBSTITUTE(Q7,"・",""),"　","")," ","")),1,_xlfn.LAMBDA(_xlpm.row,_xlpm.col,MID(SUBSTITUTE(SUBSTITUTE(SUBSTITUTE(J7,"・",""),"　","")," ","")&amp;SUBSTITUTE(SUBSTITUTE(SUBSTITUTE(Q7,"・",""),"　","")," ",""),_xlpm.row,1)))))),0)</f>
        <v>0</v>
      </c>
      <c r="AL7" s="9"/>
      <c r="AM7" s="10"/>
    </row>
    <row r="8" spans="1:40" ht="22.5" customHeight="1" x14ac:dyDescent="0.15">
      <c r="A8" s="79" t="str">
        <f t="shared" si="0"/>
        <v>D級戦_La_1次予選</v>
      </c>
      <c r="B8" s="93" t="str">
        <f t="shared" si="1"/>
        <v>C級戦_La_1次予選</v>
      </c>
      <c r="C8" s="95"/>
      <c r="D8" s="77">
        <f ca="1">AH8</f>
        <v>0.38541666666666669</v>
      </c>
      <c r="E8" s="6">
        <f>MAX($E$5:E7)+1+IF(MAX($E$5:E7)=0,100,0)</f>
        <v>101</v>
      </c>
      <c r="F8" s="3" t="s">
        <v>6</v>
      </c>
      <c r="G8" s="1" t="s">
        <v>2</v>
      </c>
      <c r="H8" s="1">
        <v>3</v>
      </c>
      <c r="I8" s="1">
        <v>24</v>
      </c>
      <c r="J8" s="1" t="s">
        <v>18</v>
      </c>
      <c r="K8" s="4">
        <v>37</v>
      </c>
      <c r="L8" s="6">
        <f t="shared" ref="L8:L24" si="10">E8+100</f>
        <v>201</v>
      </c>
      <c r="M8" s="3" t="s">
        <v>8</v>
      </c>
      <c r="N8" s="1" t="s">
        <v>2</v>
      </c>
      <c r="O8" s="1">
        <v>3</v>
      </c>
      <c r="P8" s="1">
        <v>25</v>
      </c>
      <c r="Q8" s="1" t="s">
        <v>18</v>
      </c>
      <c r="R8" s="4">
        <v>33</v>
      </c>
      <c r="S8" s="11"/>
      <c r="T8" s="12" t="s">
        <v>69</v>
      </c>
      <c r="U8" s="25"/>
      <c r="V8" s="12">
        <f t="shared" si="2"/>
        <v>0.64864864864864868</v>
      </c>
      <c r="W8" s="12">
        <f t="shared" si="3"/>
        <v>0.75757575757575757</v>
      </c>
      <c r="X8" s="25"/>
      <c r="Y8" s="23">
        <f t="shared" si="4"/>
        <v>12.333333333333334</v>
      </c>
      <c r="Z8" s="23">
        <f t="shared" si="5"/>
        <v>11</v>
      </c>
      <c r="AA8" s="25"/>
      <c r="AB8" s="23">
        <f t="shared" si="6"/>
        <v>8</v>
      </c>
      <c r="AC8" s="23">
        <f t="shared" si="7"/>
        <v>8.3333333333333339</v>
      </c>
      <c r="AD8" s="23"/>
      <c r="AE8" s="27">
        <f ca="1">IFERROR(IFERROR(VLOOKUP(F8&amp;"_"&amp;T8&amp;"_"&amp;data!$A$2,INDIRECT("A"&amp;ROW()+1&amp;":$D$100"),4,FALSE),IFERROR(VLOOKUP(F8&amp;"_"&amp;T8&amp;"_"&amp;data!$A$3,INDIRECT("A"&amp;ROW()+1&amp;":$D$100"),4,FALSE),IFERROR(VLOOKUP(F8&amp;"_"&amp;T8&amp;"_"&amp;data!$A$4,INDIRECT("A"&amp;ROW()+1&amp;":$D$100"),4,FALSE),IFERROR(VLOOKUP(F8&amp;"_"&amp;T8&amp;"_"&amp;data!$A$5,INDIRECT("A"&amp;ROW()+1&amp;":$D$100"),4,FALSE),IFERROR(VLOOKUP(F8&amp;"_"&amp;T8&amp;"_"&amp;data!$A$6,INDIRECT("A"&amp;ROW()+1&amp;":$D$100"),4,FALSE),IFERROR(VLOOKUP(F8&amp;"_"&amp;T8&amp;"_"&amp;data!$A$7,INDIRECT("A"&amp;ROW()+1&amp;":$D$100"),4,FALSE),VLOOKUP(F8&amp;"_"&amp;T8&amp;"_"&amp;data!$A$8,INDIRECT("A"&amp;ROW()+1&amp;":$D$100"),4,FALSE)))))))-OFFSET(AE8,1,3),"")</f>
        <v>2.3611111111111138E-2</v>
      </c>
      <c r="AF8" s="27">
        <f ca="1">IFERROR(IFERROR(VLOOKUP(M8&amp;"_"&amp;T8&amp;"_"&amp;data!$A$2,INDIRECT("B"&amp;ROW()+1&amp;":$D$100"),3,FALSE),IFERROR(VLOOKUP(M8&amp;"_"&amp;T8&amp;"_"&amp;data!$A$3,INDIRECT("B"&amp;ROW()+1&amp;":$D$100"),3,FALSE),IFERROR(VLOOKUP(M8&amp;"_"&amp;T8&amp;"_"&amp;data!$A$4,INDIRECT("B"&amp;ROW()+1&amp;":$D$100"),3,FALSE),IFERROR(VLOOKUP(M8&amp;"_"&amp;T8&amp;"_"&amp;data!$A$5,INDIRECT("B"&amp;ROW()+1&amp;":$D$100"),3,FALSE),IFERROR(VLOOKUP(M8&amp;"_"&amp;T8&amp;"_"&amp;data!$A$6,INDIRECT("B"&amp;ROW()+1&amp;":$D$100"),3,FALSE),IFERROR(VLOOKUP(M8&amp;"_"&amp;T8&amp;"_"&amp;data!$A$7,INDIRECT("B"&amp;ROW()+1&amp;":$D$100"),3,FALSE),VLOOKUP(M8&amp;"_"&amp;T8&amp;"_"&amp;data!$A$8,INDIRECT("B"&amp;ROW()+1&amp;":$D$100"),3,FALSE)))))))-OFFSET(AF8,1,2),"")</f>
        <v>2.3611111111111138E-2</v>
      </c>
      <c r="AG8" s="13"/>
      <c r="AH8" s="7">
        <f t="shared" ca="1" si="8"/>
        <v>0.38541666666666669</v>
      </c>
      <c r="AI8" s="1">
        <f>INT((AJ8*AK8*AL8)/60+0.99+AM8)</f>
        <v>11</v>
      </c>
      <c r="AJ8" s="1">
        <f t="shared" si="9"/>
        <v>3</v>
      </c>
      <c r="AK8" s="1" cm="1">
        <f t="array" ref="AK8">IFERROR(LEN(_xlfn.TEXTJOIN("",TRUE,_xlfn.UNIQUE(_xlfn.MAKEARRAY(LEN(SUBSTITUTE(SUBSTITUTE(SUBSTITUTE(J8,"・",""),"　","")," ","")&amp;SUBSTITUTE(SUBSTITUTE(SUBSTITUTE(Q8,"・",""),"　","")," ","")),1,_xlfn.LAMBDA(_xlpm.row,_xlpm.col,MID(SUBSTITUTE(SUBSTITUTE(SUBSTITUTE(J8,"・",""),"　","")," ","")&amp;SUBSTITUTE(SUBSTITUTE(SUBSTITUTE(Q8,"・",""),"　","")," ",""),_xlpm.row,1)))))),0)</f>
        <v>2</v>
      </c>
      <c r="AL8" s="9">
        <f>75+35</f>
        <v>110</v>
      </c>
      <c r="AM8" s="10">
        <v>0</v>
      </c>
    </row>
    <row r="9" spans="1:40" ht="23.1" customHeight="1" x14ac:dyDescent="0.15">
      <c r="A9" s="79" t="str">
        <f t="shared" si="0"/>
        <v>B級戦_La_1次予選</v>
      </c>
      <c r="B9" s="93" t="str">
        <f t="shared" si="1"/>
        <v/>
      </c>
      <c r="C9" s="95"/>
      <c r="D9" s="77">
        <f t="shared" ref="D9:D53" ca="1" si="11">AH9</f>
        <v>0.39305555555555555</v>
      </c>
      <c r="E9" s="6">
        <f>MAX($E$5:E8)+1+IF(MAX($E$5:E8)=0,100,0)</f>
        <v>102</v>
      </c>
      <c r="F9" s="3" t="s">
        <v>7</v>
      </c>
      <c r="G9" s="1" t="s">
        <v>2</v>
      </c>
      <c r="H9" s="1">
        <v>3</v>
      </c>
      <c r="I9" s="1">
        <v>18</v>
      </c>
      <c r="J9" s="1" t="s">
        <v>35</v>
      </c>
      <c r="K9" s="4">
        <v>26</v>
      </c>
      <c r="L9" s="6">
        <f t="shared" si="10"/>
        <v>202</v>
      </c>
      <c r="M9" s="3"/>
      <c r="N9" s="1"/>
      <c r="O9" s="1"/>
      <c r="P9" s="1"/>
      <c r="Q9" s="1"/>
      <c r="R9" s="4"/>
      <c r="S9" s="11"/>
      <c r="T9" s="12" t="s">
        <v>69</v>
      </c>
      <c r="U9" s="25"/>
      <c r="V9" s="12">
        <f t="shared" si="2"/>
        <v>0.69230769230769229</v>
      </c>
      <c r="W9" s="12" t="str">
        <f t="shared" si="3"/>
        <v/>
      </c>
      <c r="X9" s="25"/>
      <c r="Y9" s="23">
        <f t="shared" si="4"/>
        <v>8.6666666666666661</v>
      </c>
      <c r="Z9" s="23" t="str">
        <f t="shared" si="5"/>
        <v/>
      </c>
      <c r="AA9" s="25"/>
      <c r="AB9" s="23">
        <f t="shared" si="6"/>
        <v>6</v>
      </c>
      <c r="AC9" s="23" t="str">
        <f t="shared" si="7"/>
        <v/>
      </c>
      <c r="AD9" s="23"/>
      <c r="AE9" s="27">
        <f ca="1">IFERROR(IFERROR(VLOOKUP(F9&amp;"_"&amp;T9&amp;"_"&amp;data!$A$2,INDIRECT("A"&amp;ROW()+1&amp;":$D$100"),4,FALSE),IFERROR(VLOOKUP(F9&amp;"_"&amp;T9&amp;"_"&amp;data!$A$3,INDIRECT("A"&amp;ROW()+1&amp;":$D$100"),4,FALSE),IFERROR(VLOOKUP(F9&amp;"_"&amp;T9&amp;"_"&amp;data!$A$4,INDIRECT("A"&amp;ROW()+1&amp;":$D$100"),4,FALSE),IFERROR(VLOOKUP(F9&amp;"_"&amp;T9&amp;"_"&amp;data!$A$5,INDIRECT("A"&amp;ROW()+1&amp;":$D$100"),4,FALSE),IFERROR(VLOOKUP(F9&amp;"_"&amp;T9&amp;"_"&amp;data!$A$6,INDIRECT("A"&amp;ROW()+1&amp;":$D$100"),4,FALSE),IFERROR(VLOOKUP(F9&amp;"_"&amp;T9&amp;"_"&amp;data!$A$7,INDIRECT("A"&amp;ROW()+1&amp;":$D$100"),4,FALSE),VLOOKUP(F9&amp;"_"&amp;T9&amp;"_"&amp;data!$A$8,INDIRECT("A"&amp;ROW()+1&amp;":$D$100"),4,FALSE)))))))-OFFSET(AE9,1,3),"")</f>
        <v>1.9444444444444431E-2</v>
      </c>
      <c r="AF9" s="27" t="str">
        <f ca="1">IFERROR(IFERROR(VLOOKUP(M9&amp;"_"&amp;T9&amp;"_"&amp;data!$A$2,INDIRECT("B"&amp;ROW()+1&amp;":$D$100"),3,FALSE),IFERROR(VLOOKUP(M9&amp;"_"&amp;T9&amp;"_"&amp;data!$A$3,INDIRECT("B"&amp;ROW()+1&amp;":$D$100"),3,FALSE),IFERROR(VLOOKUP(M9&amp;"_"&amp;T9&amp;"_"&amp;data!$A$4,INDIRECT("B"&amp;ROW()+1&amp;":$D$100"),3,FALSE),IFERROR(VLOOKUP(M9&amp;"_"&amp;T9&amp;"_"&amp;data!$A$5,INDIRECT("B"&amp;ROW()+1&amp;":$D$100"),3,FALSE),IFERROR(VLOOKUP(M9&amp;"_"&amp;T9&amp;"_"&amp;data!$A$6,INDIRECT("B"&amp;ROW()+1&amp;":$D$100"),3,FALSE),IFERROR(VLOOKUP(M9&amp;"_"&amp;T9&amp;"_"&amp;data!$A$7,INDIRECT("B"&amp;ROW()+1&amp;":$D$100"),3,FALSE),VLOOKUP(M9&amp;"_"&amp;T9&amp;"_"&amp;data!$A$8,INDIRECT("B"&amp;ROW()+1&amp;":$D$100"),3,FALSE)))))))-OFFSET(AF9,1,2),"")</f>
        <v/>
      </c>
      <c r="AG9" s="13"/>
      <c r="AH9" s="7">
        <f t="shared" ca="1" si="8"/>
        <v>0.39305555555555555</v>
      </c>
      <c r="AI9" s="1">
        <f t="shared" ref="AI9:AI13" si="12">INT((AJ9*AK9*AL9)/60+0.99+AM9)</f>
        <v>17</v>
      </c>
      <c r="AJ9" s="1">
        <f t="shared" si="9"/>
        <v>3</v>
      </c>
      <c r="AK9" s="1" cm="1">
        <f t="array" ref="AK9">IFERROR(LEN(_xlfn.TEXTJOIN("",TRUE,_xlfn.UNIQUE(_xlfn.MAKEARRAY(LEN(SUBSTITUTE(SUBSTITUTE(SUBSTITUTE(J9,"・",""),"　","")," ","")&amp;SUBSTITUTE(SUBSTITUTE(SUBSTITUTE(Q9,"・",""),"　","")," ","")),1,_xlfn.LAMBDA(_xlpm.row,_xlpm.col,MID(SUBSTITUTE(SUBSTITUTE(SUBSTITUTE(J9,"・",""),"　","")," ","")&amp;SUBSTITUTE(SUBSTITUTE(SUBSTITUTE(Q9,"・",""),"　","")," ",""),_xlpm.row,1)))))),0)</f>
        <v>3</v>
      </c>
      <c r="AL9" s="9">
        <f t="shared" ref="AL9:AL19" si="13">75+35</f>
        <v>110</v>
      </c>
      <c r="AM9" s="10">
        <v>0</v>
      </c>
    </row>
    <row r="10" spans="1:40" ht="23.1" customHeight="1" x14ac:dyDescent="0.15">
      <c r="A10" s="79" t="str">
        <f t="shared" si="0"/>
        <v>シニアⅡＡ_La_1次予選</v>
      </c>
      <c r="B10" s="93" t="str">
        <f t="shared" si="1"/>
        <v/>
      </c>
      <c r="C10" s="95"/>
      <c r="D10" s="77">
        <f t="shared" ca="1" si="11"/>
        <v>0.40486111111111112</v>
      </c>
      <c r="E10" s="6">
        <f>MAX($E$5:E9)+1+IF(MAX($E$5:E9)=0,100,0)</f>
        <v>103</v>
      </c>
      <c r="F10" s="45" t="s">
        <v>49</v>
      </c>
      <c r="G10" s="1" t="s">
        <v>2</v>
      </c>
      <c r="H10" s="1">
        <v>3</v>
      </c>
      <c r="I10" s="1">
        <v>18</v>
      </c>
      <c r="J10" s="1" t="s">
        <v>14</v>
      </c>
      <c r="K10" s="4">
        <v>31</v>
      </c>
      <c r="L10" s="6">
        <f t="shared" si="10"/>
        <v>203</v>
      </c>
      <c r="M10" s="71"/>
      <c r="N10" s="57"/>
      <c r="O10" s="57"/>
      <c r="P10" s="57"/>
      <c r="Q10" s="57"/>
      <c r="R10" s="58"/>
      <c r="S10" s="11"/>
      <c r="T10" s="12" t="s">
        <v>69</v>
      </c>
      <c r="U10" s="25"/>
      <c r="V10" s="12">
        <f t="shared" si="2"/>
        <v>0.58064516129032262</v>
      </c>
      <c r="W10" s="12" t="str">
        <f t="shared" si="3"/>
        <v/>
      </c>
      <c r="X10" s="25"/>
      <c r="Y10" s="23">
        <f t="shared" si="4"/>
        <v>10.333333333333334</v>
      </c>
      <c r="Z10" s="23" t="str">
        <f t="shared" si="5"/>
        <v/>
      </c>
      <c r="AA10" s="25"/>
      <c r="AB10" s="23">
        <f t="shared" si="6"/>
        <v>6</v>
      </c>
      <c r="AC10" s="23" t="str">
        <f t="shared" si="7"/>
        <v/>
      </c>
      <c r="AD10" s="23"/>
      <c r="AE10" s="27">
        <f ca="1">IFERROR(IFERROR(VLOOKUP(F10&amp;"_"&amp;T10&amp;"_"&amp;data!$A$2,INDIRECT("A"&amp;ROW()+1&amp;":$D$100"),4,FALSE),IFERROR(VLOOKUP(F10&amp;"_"&amp;T10&amp;"_"&amp;data!$A$3,INDIRECT("A"&amp;ROW()+1&amp;":$D$100"),4,FALSE),IFERROR(VLOOKUP(F10&amp;"_"&amp;T10&amp;"_"&amp;data!$A$4,INDIRECT("A"&amp;ROW()+1&amp;":$D$100"),4,FALSE),IFERROR(VLOOKUP(F10&amp;"_"&amp;T10&amp;"_"&amp;data!$A$5,INDIRECT("A"&amp;ROW()+1&amp;":$D$100"),4,FALSE),IFERROR(VLOOKUP(F10&amp;"_"&amp;T10&amp;"_"&amp;data!$A$6,INDIRECT("A"&amp;ROW()+1&amp;":$D$100"),4,FALSE),IFERROR(VLOOKUP(F10&amp;"_"&amp;T10&amp;"_"&amp;data!$A$7,INDIRECT("A"&amp;ROW()+1&amp;":$D$100"),4,FALSE),VLOOKUP(F10&amp;"_"&amp;T10&amp;"_"&amp;data!$A$8,INDIRECT("A"&amp;ROW()+1&amp;":$D$100"),4,FALSE)))))))-OFFSET(AE10,1,3),"")</f>
        <v>1.8055555555555547E-2</v>
      </c>
      <c r="AF10" s="27" t="str">
        <f ca="1">IFERROR(IFERROR(VLOOKUP(M10&amp;"_"&amp;T10&amp;"_"&amp;data!$A$2,INDIRECT("B"&amp;ROW()+1&amp;":$D$100"),3,FALSE),IFERROR(VLOOKUP(M10&amp;"_"&amp;T10&amp;"_"&amp;data!$A$3,INDIRECT("B"&amp;ROW()+1&amp;":$D$100"),3,FALSE),IFERROR(VLOOKUP(M10&amp;"_"&amp;T10&amp;"_"&amp;data!$A$4,INDIRECT("B"&amp;ROW()+1&amp;":$D$100"),3,FALSE),IFERROR(VLOOKUP(M10&amp;"_"&amp;T10&amp;"_"&amp;data!$A$5,INDIRECT("B"&amp;ROW()+1&amp;":$D$100"),3,FALSE),IFERROR(VLOOKUP(M10&amp;"_"&amp;T10&amp;"_"&amp;data!$A$6,INDIRECT("B"&amp;ROW()+1&amp;":$D$100"),3,FALSE),IFERROR(VLOOKUP(M10&amp;"_"&amp;T10&amp;"_"&amp;data!$A$7,INDIRECT("B"&amp;ROW()+1&amp;":$D$100"),3,FALSE),VLOOKUP(M10&amp;"_"&amp;T10&amp;"_"&amp;data!$A$8,INDIRECT("B"&amp;ROW()+1&amp;":$D$100"),3,FALSE)))))))-OFFSET(AF10,1,2),"")</f>
        <v/>
      </c>
      <c r="AG10" s="13"/>
      <c r="AH10" s="7">
        <f t="shared" ca="1" si="8"/>
        <v>0.40486111111111112</v>
      </c>
      <c r="AI10" s="1">
        <f t="shared" si="12"/>
        <v>17</v>
      </c>
      <c r="AJ10" s="1">
        <f t="shared" si="9"/>
        <v>3</v>
      </c>
      <c r="AK10" s="1" cm="1">
        <f t="array" ref="AK10">IFERROR(LEN(_xlfn.TEXTJOIN("",TRUE,_xlfn.UNIQUE(_xlfn.MAKEARRAY(LEN(SUBSTITUTE(SUBSTITUTE(SUBSTITUTE(J10,"・",""),"　","")," ","")&amp;SUBSTITUTE(SUBSTITUTE(SUBSTITUTE(Q10,"・",""),"　","")," ","")),1,_xlfn.LAMBDA(_xlpm.row,_xlpm.col,MID(SUBSTITUTE(SUBSTITUTE(SUBSTITUTE(J10,"・",""),"　","")," ","")&amp;SUBSTITUTE(SUBSTITUTE(SUBSTITUTE(Q10,"・",""),"　","")," ",""),_xlpm.row,1)))))),0)</f>
        <v>3</v>
      </c>
      <c r="AL10" s="9">
        <f t="shared" si="13"/>
        <v>110</v>
      </c>
      <c r="AM10" s="10">
        <v>0</v>
      </c>
    </row>
    <row r="11" spans="1:40" ht="23.1" customHeight="1" x14ac:dyDescent="0.15">
      <c r="A11" s="79" t="str">
        <f t="shared" si="0"/>
        <v>D級戦_La_2次予選</v>
      </c>
      <c r="B11" s="93" t="str">
        <f t="shared" si="1"/>
        <v>C級戦_La_2次予選</v>
      </c>
      <c r="C11" s="95"/>
      <c r="D11" s="77">
        <f t="shared" ca="1" si="11"/>
        <v>0.41666666666666669</v>
      </c>
      <c r="E11" s="6">
        <f>MAX($E$5:E10)+1+IF(MAX($E$5:E10)=0,100,0)</f>
        <v>104</v>
      </c>
      <c r="F11" s="3" t="s">
        <v>6</v>
      </c>
      <c r="G11" s="1" t="s">
        <v>3</v>
      </c>
      <c r="H11" s="1">
        <v>2</v>
      </c>
      <c r="I11" s="1">
        <v>12</v>
      </c>
      <c r="J11" s="1" t="s">
        <v>18</v>
      </c>
      <c r="K11" s="4">
        <v>24</v>
      </c>
      <c r="L11" s="6">
        <f t="shared" si="10"/>
        <v>204</v>
      </c>
      <c r="M11" s="3" t="s">
        <v>8</v>
      </c>
      <c r="N11" s="1" t="s">
        <v>3</v>
      </c>
      <c r="O11" s="1">
        <v>2</v>
      </c>
      <c r="P11" s="1">
        <v>12</v>
      </c>
      <c r="Q11" s="1" t="s">
        <v>50</v>
      </c>
      <c r="R11" s="4">
        <v>24</v>
      </c>
      <c r="S11" s="11"/>
      <c r="T11" s="12" t="s">
        <v>69</v>
      </c>
      <c r="U11" s="25"/>
      <c r="V11" s="12">
        <f t="shared" si="2"/>
        <v>0.5</v>
      </c>
      <c r="W11" s="12">
        <f t="shared" si="3"/>
        <v>0.5</v>
      </c>
      <c r="X11" s="25"/>
      <c r="Y11" s="23">
        <f t="shared" si="4"/>
        <v>12</v>
      </c>
      <c r="Z11" s="23">
        <f t="shared" si="5"/>
        <v>12</v>
      </c>
      <c r="AA11" s="25"/>
      <c r="AB11" s="23">
        <f t="shared" si="6"/>
        <v>6</v>
      </c>
      <c r="AC11" s="23">
        <f t="shared" si="7"/>
        <v>6</v>
      </c>
      <c r="AD11" s="23"/>
      <c r="AE11" s="27">
        <f ca="1">IFERROR(IFERROR(VLOOKUP(F11&amp;"_"&amp;T11&amp;"_"&amp;data!$A$2,INDIRECT("A"&amp;ROW()+1&amp;":$D$100"),4,FALSE),IFERROR(VLOOKUP(F11&amp;"_"&amp;T11&amp;"_"&amp;data!$A$3,INDIRECT("A"&amp;ROW()+1&amp;":$D$100"),4,FALSE),IFERROR(VLOOKUP(F11&amp;"_"&amp;T11&amp;"_"&amp;data!$A$4,INDIRECT("A"&amp;ROW()+1&amp;":$D$100"),4,FALSE),IFERROR(VLOOKUP(F11&amp;"_"&amp;T11&amp;"_"&amp;data!$A$5,INDIRECT("A"&amp;ROW()+1&amp;":$D$100"),4,FALSE),IFERROR(VLOOKUP(F11&amp;"_"&amp;T11&amp;"_"&amp;data!$A$6,INDIRECT("A"&amp;ROW()+1&amp;":$D$100"),4,FALSE),IFERROR(VLOOKUP(F11&amp;"_"&amp;T11&amp;"_"&amp;data!$A$7,INDIRECT("A"&amp;ROW()+1&amp;":$D$100"),4,FALSE),VLOOKUP(F11&amp;"_"&amp;T11&amp;"_"&amp;data!$A$8,INDIRECT("A"&amp;ROW()+1&amp;":$D$100"),4,FALSE)))))))-OFFSET(AE11,1,3),"")</f>
        <v>3.1944444444444442E-2</v>
      </c>
      <c r="AF11" s="27">
        <f ca="1">IFERROR(IFERROR(VLOOKUP(M11&amp;"_"&amp;T11&amp;"_"&amp;data!$A$2,INDIRECT("B"&amp;ROW()+1&amp;":$D$100"),3,FALSE),IFERROR(VLOOKUP(M11&amp;"_"&amp;T11&amp;"_"&amp;data!$A$3,INDIRECT("B"&amp;ROW()+1&amp;":$D$100"),3,FALSE),IFERROR(VLOOKUP(M11&amp;"_"&amp;T11&amp;"_"&amp;data!$A$4,INDIRECT("B"&amp;ROW()+1&amp;":$D$100"),3,FALSE),IFERROR(VLOOKUP(M11&amp;"_"&amp;T11&amp;"_"&amp;data!$A$5,INDIRECT("B"&amp;ROW()+1&amp;":$D$100"),3,FALSE),IFERROR(VLOOKUP(M11&amp;"_"&amp;T11&amp;"_"&amp;data!$A$6,INDIRECT("B"&amp;ROW()+1&amp;":$D$100"),3,FALSE),IFERROR(VLOOKUP(M11&amp;"_"&amp;T11&amp;"_"&amp;data!$A$7,INDIRECT("B"&amp;ROW()+1&amp;":$D$100"),3,FALSE),VLOOKUP(M11&amp;"_"&amp;T11&amp;"_"&amp;data!$A$8,INDIRECT("B"&amp;ROW()+1&amp;":$D$100"),3,FALSE)))))))-OFFSET(AF11,1,2),"")</f>
        <v>3.472222222222221E-2</v>
      </c>
      <c r="AG11" s="13"/>
      <c r="AH11" s="7">
        <f t="shared" ca="1" si="8"/>
        <v>0.41666666666666669</v>
      </c>
      <c r="AI11" s="1">
        <f t="shared" si="12"/>
        <v>11</v>
      </c>
      <c r="AJ11" s="1">
        <f t="shared" si="9"/>
        <v>2</v>
      </c>
      <c r="AK11" s="1" cm="1">
        <f t="array" ref="AK11">IFERROR(LEN(_xlfn.TEXTJOIN("",TRUE,_xlfn.UNIQUE(_xlfn.MAKEARRAY(LEN(SUBSTITUTE(SUBSTITUTE(SUBSTITUTE(J11,"・",""),"　","")," ","")&amp;SUBSTITUTE(SUBSTITUTE(SUBSTITUTE(Q11,"・",""),"　","")," ","")),1,_xlfn.LAMBDA(_xlpm.row,_xlpm.col,MID(SUBSTITUTE(SUBSTITUTE(SUBSTITUTE(J11,"・",""),"　","")," ","")&amp;SUBSTITUTE(SUBSTITUTE(SUBSTITUTE(Q11,"・",""),"　","")," ",""),_xlpm.row,1)))))),0)</f>
        <v>3</v>
      </c>
      <c r="AL11" s="9">
        <f t="shared" si="13"/>
        <v>110</v>
      </c>
      <c r="AM11" s="10">
        <v>0</v>
      </c>
    </row>
    <row r="12" spans="1:40" ht="23.1" customHeight="1" x14ac:dyDescent="0.15">
      <c r="A12" s="79" t="str">
        <f t="shared" si="0"/>
        <v>B級戦_La_2次予選</v>
      </c>
      <c r="B12" s="93" t="str">
        <f t="shared" si="1"/>
        <v>1級戦_La_1次予選</v>
      </c>
      <c r="C12" s="95"/>
      <c r="D12" s="77">
        <f t="shared" ca="1" si="11"/>
        <v>0.42430555555555555</v>
      </c>
      <c r="E12" s="6">
        <f>MAX($E$5:E11)+1+IF(MAX($E$5:E11)=0,100,0)</f>
        <v>105</v>
      </c>
      <c r="F12" s="3" t="s">
        <v>7</v>
      </c>
      <c r="G12" s="1" t="s">
        <v>61</v>
      </c>
      <c r="H12" s="1">
        <v>2</v>
      </c>
      <c r="I12" s="1">
        <v>12</v>
      </c>
      <c r="J12" s="1" t="s">
        <v>54</v>
      </c>
      <c r="K12" s="4">
        <v>18</v>
      </c>
      <c r="L12" s="6">
        <f t="shared" si="10"/>
        <v>205</v>
      </c>
      <c r="M12" s="3" t="s">
        <v>21</v>
      </c>
      <c r="N12" s="1" t="s">
        <v>2</v>
      </c>
      <c r="O12" s="1">
        <v>2</v>
      </c>
      <c r="P12" s="1">
        <v>10</v>
      </c>
      <c r="Q12" s="1" t="s">
        <v>18</v>
      </c>
      <c r="R12" s="4">
        <v>13</v>
      </c>
      <c r="S12" s="11"/>
      <c r="T12" s="12" t="s">
        <v>69</v>
      </c>
      <c r="U12" s="25"/>
      <c r="V12" s="12">
        <f t="shared" si="2"/>
        <v>0.66666666666666663</v>
      </c>
      <c r="W12" s="12">
        <f t="shared" si="3"/>
        <v>0.76923076923076927</v>
      </c>
      <c r="X12" s="25"/>
      <c r="Y12" s="23">
        <f t="shared" si="4"/>
        <v>9</v>
      </c>
      <c r="Z12" s="23">
        <f t="shared" si="5"/>
        <v>6.5</v>
      </c>
      <c r="AA12" s="25"/>
      <c r="AB12" s="23">
        <f t="shared" si="6"/>
        <v>6</v>
      </c>
      <c r="AC12" s="23">
        <f t="shared" si="7"/>
        <v>5</v>
      </c>
      <c r="AD12" s="23"/>
      <c r="AE12" s="27">
        <f ca="1">IFERROR(IFERROR(VLOOKUP(F12&amp;"_"&amp;T12&amp;"_"&amp;data!$A$2,INDIRECT("A"&amp;ROW()+1&amp;":$D$100"),4,FALSE),IFERROR(VLOOKUP(F12&amp;"_"&amp;T12&amp;"_"&amp;data!$A$3,INDIRECT("A"&amp;ROW()+1&amp;":$D$100"),4,FALSE),IFERROR(VLOOKUP(F12&amp;"_"&amp;T12&amp;"_"&amp;data!$A$4,INDIRECT("A"&amp;ROW()+1&amp;":$D$100"),4,FALSE),IFERROR(VLOOKUP(F12&amp;"_"&amp;T12&amp;"_"&amp;data!$A$5,INDIRECT("A"&amp;ROW()+1&amp;":$D$100"),4,FALSE),IFERROR(VLOOKUP(F12&amp;"_"&amp;T12&amp;"_"&amp;data!$A$6,INDIRECT("A"&amp;ROW()+1&amp;":$D$100"),4,FALSE),IFERROR(VLOOKUP(F12&amp;"_"&amp;T12&amp;"_"&amp;data!$A$7,INDIRECT("A"&amp;ROW()+1&amp;":$D$100"),4,FALSE),VLOOKUP(F12&amp;"_"&amp;T12&amp;"_"&amp;data!$A$8,INDIRECT("A"&amp;ROW()+1&amp;":$D$100"),4,FALSE)))))))-OFFSET(AE12,1,3),"")</f>
        <v>2.4305555555555525E-2</v>
      </c>
      <c r="AF12" s="27">
        <f ca="1">IFERROR(IFERROR(VLOOKUP(M12&amp;"_"&amp;T12&amp;"_"&amp;data!$A$2,INDIRECT("B"&amp;ROW()+1&amp;":$D$100"),3,FALSE),IFERROR(VLOOKUP(M12&amp;"_"&amp;T12&amp;"_"&amp;data!$A$3,INDIRECT("B"&amp;ROW()+1&amp;":$D$100"),3,FALSE),IFERROR(VLOOKUP(M12&amp;"_"&amp;T12&amp;"_"&amp;data!$A$4,INDIRECT("B"&amp;ROW()+1&amp;":$D$100"),3,FALSE),IFERROR(VLOOKUP(M12&amp;"_"&amp;T12&amp;"_"&amp;data!$A$5,INDIRECT("B"&amp;ROW()+1&amp;":$D$100"),3,FALSE),IFERROR(VLOOKUP(M12&amp;"_"&amp;T12&amp;"_"&amp;data!$A$6,INDIRECT("B"&amp;ROW()+1&amp;":$D$100"),3,FALSE),IFERROR(VLOOKUP(M12&amp;"_"&amp;T12&amp;"_"&amp;data!$A$7,INDIRECT("B"&amp;ROW()+1&amp;":$D$100"),3,FALSE),VLOOKUP(M12&amp;"_"&amp;T12&amp;"_"&amp;data!$A$8,INDIRECT("B"&amp;ROW()+1&amp;":$D$100"),3,FALSE)))))))-OFFSET(AF12,1,2),"")</f>
        <v>2.1527777777777757E-2</v>
      </c>
      <c r="AG12" s="13"/>
      <c r="AH12" s="7">
        <f t="shared" ca="1" si="8"/>
        <v>0.42430555555555555</v>
      </c>
      <c r="AI12" s="1">
        <f t="shared" si="12"/>
        <v>15</v>
      </c>
      <c r="AJ12" s="1">
        <f t="shared" si="9"/>
        <v>2</v>
      </c>
      <c r="AK12" s="1" cm="1">
        <f t="array" ref="AK12">IFERROR(LEN(_xlfn.TEXTJOIN("",TRUE,_xlfn.UNIQUE(_xlfn.MAKEARRAY(LEN(SUBSTITUTE(SUBSTITUTE(SUBSTITUTE(J12,"・",""),"　","")," ","")&amp;SUBSTITUTE(SUBSTITUTE(SUBSTITUTE(Q12,"・",""),"　","")," ","")),1,_xlfn.LAMBDA(_xlpm.row,_xlpm.col,MID(SUBSTITUTE(SUBSTITUTE(SUBSTITUTE(J12,"・",""),"　","")," ","")&amp;SUBSTITUTE(SUBSTITUTE(SUBSTITUTE(Q12,"・",""),"　","")," ",""),_xlpm.row,1)))))),0)</f>
        <v>4</v>
      </c>
      <c r="AL12" s="9">
        <f t="shared" si="13"/>
        <v>110</v>
      </c>
      <c r="AM12" s="10">
        <v>0</v>
      </c>
    </row>
    <row r="13" spans="1:40" ht="23.1" customHeight="1" x14ac:dyDescent="0.15">
      <c r="A13" s="79" t="str">
        <f t="shared" si="0"/>
        <v>シニアⅡＡ_La_2次予選</v>
      </c>
      <c r="B13" s="93" t="str">
        <f t="shared" si="1"/>
        <v/>
      </c>
      <c r="C13" s="95"/>
      <c r="D13" s="77">
        <f t="shared" ca="1" si="11"/>
        <v>0.43472222222222223</v>
      </c>
      <c r="E13" s="6">
        <f>MAX($E$5:E12)+1+IF(MAX($E$5:E12)=0,100,0)</f>
        <v>106</v>
      </c>
      <c r="F13" s="45" t="s">
        <v>49</v>
      </c>
      <c r="G13" s="1" t="s">
        <v>3</v>
      </c>
      <c r="H13" s="1">
        <v>2</v>
      </c>
      <c r="I13" s="1">
        <v>12</v>
      </c>
      <c r="J13" s="1" t="s">
        <v>14</v>
      </c>
      <c r="K13" s="4">
        <v>18</v>
      </c>
      <c r="L13" s="6">
        <f t="shared" si="10"/>
        <v>206</v>
      </c>
      <c r="M13" s="71"/>
      <c r="N13" s="57"/>
      <c r="O13" s="57"/>
      <c r="P13" s="57"/>
      <c r="Q13" s="57"/>
      <c r="R13" s="58"/>
      <c r="S13" s="11"/>
      <c r="T13" s="12" t="s">
        <v>69</v>
      </c>
      <c r="U13" s="25"/>
      <c r="V13" s="12">
        <f t="shared" si="2"/>
        <v>0.66666666666666663</v>
      </c>
      <c r="W13" s="12" t="str">
        <f t="shared" si="3"/>
        <v/>
      </c>
      <c r="X13" s="25"/>
      <c r="Y13" s="23">
        <f t="shared" si="4"/>
        <v>9</v>
      </c>
      <c r="Z13" s="23" t="str">
        <f t="shared" si="5"/>
        <v/>
      </c>
      <c r="AA13" s="25"/>
      <c r="AB13" s="23">
        <f t="shared" si="6"/>
        <v>6</v>
      </c>
      <c r="AC13" s="23" t="str">
        <f t="shared" si="7"/>
        <v/>
      </c>
      <c r="AD13" s="23"/>
      <c r="AE13" s="27">
        <f ca="1">IFERROR(IFERROR(VLOOKUP(F13&amp;"_"&amp;T13&amp;"_"&amp;data!$A$2,INDIRECT("A"&amp;ROW()+1&amp;":$D$100"),4,FALSE),IFERROR(VLOOKUP(F13&amp;"_"&amp;T13&amp;"_"&amp;data!$A$3,INDIRECT("A"&amp;ROW()+1&amp;":$D$100"),4,FALSE),IFERROR(VLOOKUP(F13&amp;"_"&amp;T13&amp;"_"&amp;data!$A$4,INDIRECT("A"&amp;ROW()+1&amp;":$D$100"),4,FALSE),IFERROR(VLOOKUP(F13&amp;"_"&amp;T13&amp;"_"&amp;data!$A$5,INDIRECT("A"&amp;ROW()+1&amp;":$D$100"),4,FALSE),IFERROR(VLOOKUP(F13&amp;"_"&amp;T13&amp;"_"&amp;data!$A$6,INDIRECT("A"&amp;ROW()+1&amp;":$D$100"),4,FALSE),IFERROR(VLOOKUP(F13&amp;"_"&amp;T13&amp;"_"&amp;data!$A$7,INDIRECT("A"&amp;ROW()+1&amp;":$D$100"),4,FALSE),VLOOKUP(F13&amp;"_"&amp;T13&amp;"_"&amp;data!$A$8,INDIRECT("A"&amp;ROW()+1&amp;":$D$100"),4,FALSE)))))))-OFFSET(AE13,1,3),"")</f>
        <v>2.2222222222222199E-2</v>
      </c>
      <c r="AF13" s="27" t="str">
        <f ca="1">IFERROR(IFERROR(VLOOKUP(M13&amp;"_"&amp;T13&amp;"_"&amp;data!$A$2,INDIRECT("B"&amp;ROW()+1&amp;":$D$100"),3,FALSE),IFERROR(VLOOKUP(M13&amp;"_"&amp;T13&amp;"_"&amp;data!$A$3,INDIRECT("B"&amp;ROW()+1&amp;":$D$100"),3,FALSE),IFERROR(VLOOKUP(M13&amp;"_"&amp;T13&amp;"_"&amp;data!$A$4,INDIRECT("B"&amp;ROW()+1&amp;":$D$100"),3,FALSE),IFERROR(VLOOKUP(M13&amp;"_"&amp;T13&amp;"_"&amp;data!$A$5,INDIRECT("B"&amp;ROW()+1&amp;":$D$100"),3,FALSE),IFERROR(VLOOKUP(M13&amp;"_"&amp;T13&amp;"_"&amp;data!$A$6,INDIRECT("B"&amp;ROW()+1&amp;":$D$100"),3,FALSE),IFERROR(VLOOKUP(M13&amp;"_"&amp;T13&amp;"_"&amp;data!$A$7,INDIRECT("B"&amp;ROW()+1&amp;":$D$100"),3,FALSE),VLOOKUP(M13&amp;"_"&amp;T13&amp;"_"&amp;data!$A$8,INDIRECT("B"&amp;ROW()+1&amp;":$D$100"),3,FALSE)))))))-OFFSET(AF13,1,2),"")</f>
        <v/>
      </c>
      <c r="AG13" s="13"/>
      <c r="AH13" s="7">
        <f t="shared" ca="1" si="8"/>
        <v>0.43472222222222223</v>
      </c>
      <c r="AI13" s="1">
        <f t="shared" si="12"/>
        <v>11</v>
      </c>
      <c r="AJ13" s="1">
        <f t="shared" si="9"/>
        <v>2</v>
      </c>
      <c r="AK13" s="1" cm="1">
        <f t="array" ref="AK13">IFERROR(LEN(_xlfn.TEXTJOIN("",TRUE,_xlfn.UNIQUE(_xlfn.MAKEARRAY(LEN(SUBSTITUTE(SUBSTITUTE(SUBSTITUTE(J13,"・",""),"　","")," ","")&amp;SUBSTITUTE(SUBSTITUTE(SUBSTITUTE(Q13,"・",""),"　","")," ","")),1,_xlfn.LAMBDA(_xlpm.row,_xlpm.col,MID(SUBSTITUTE(SUBSTITUTE(SUBSTITUTE(J13,"・",""),"　","")," ","")&amp;SUBSTITUTE(SUBSTITUTE(SUBSTITUTE(Q13,"・",""),"　","")," ",""),_xlpm.row,1)))))),0)</f>
        <v>3</v>
      </c>
      <c r="AL13" s="9">
        <f t="shared" si="13"/>
        <v>110</v>
      </c>
      <c r="AM13" s="10">
        <v>0</v>
      </c>
    </row>
    <row r="14" spans="1:40" ht="20.100000000000001" customHeight="1" x14ac:dyDescent="0.15">
      <c r="A14" s="79" t="str">
        <f t="shared" si="0"/>
        <v/>
      </c>
      <c r="B14" s="93" t="str">
        <f t="shared" si="1"/>
        <v/>
      </c>
      <c r="C14" s="95"/>
      <c r="D14" s="77">
        <f t="shared" ca="1" si="11"/>
        <v>0.44236111111111109</v>
      </c>
      <c r="E14" s="132" t="s">
        <v>33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4"/>
      <c r="S14" s="11"/>
      <c r="T14" s="12" t="s">
        <v>69</v>
      </c>
      <c r="U14" s="25"/>
      <c r="V14" s="12" t="str">
        <f t="shared" si="2"/>
        <v/>
      </c>
      <c r="W14" s="12" t="str">
        <f t="shared" si="3"/>
        <v/>
      </c>
      <c r="X14" s="25"/>
      <c r="Y14" s="23" t="str">
        <f t="shared" si="4"/>
        <v/>
      </c>
      <c r="Z14" s="23" t="str">
        <f t="shared" si="5"/>
        <v/>
      </c>
      <c r="AA14" s="25"/>
      <c r="AB14" s="23" t="str">
        <f t="shared" si="6"/>
        <v/>
      </c>
      <c r="AC14" s="23" t="str">
        <f t="shared" si="7"/>
        <v/>
      </c>
      <c r="AD14" s="23"/>
      <c r="AE14" s="27" t="str">
        <f ca="1">IFERROR(IFERROR(VLOOKUP(F14&amp;"_"&amp;T14&amp;"_"&amp;data!$A$2,INDIRECT("A"&amp;ROW()+1&amp;":$D$100"),4,FALSE),IFERROR(VLOOKUP(F14&amp;"_"&amp;T14&amp;"_"&amp;data!$A$3,INDIRECT("A"&amp;ROW()+1&amp;":$D$100"),4,FALSE),IFERROR(VLOOKUP(F14&amp;"_"&amp;T14&amp;"_"&amp;data!$A$4,INDIRECT("A"&amp;ROW()+1&amp;":$D$100"),4,FALSE),IFERROR(VLOOKUP(F14&amp;"_"&amp;T14&amp;"_"&amp;data!$A$5,INDIRECT("A"&amp;ROW()+1&amp;":$D$100"),4,FALSE),IFERROR(VLOOKUP(F14&amp;"_"&amp;T14&amp;"_"&amp;data!$A$6,INDIRECT("A"&amp;ROW()+1&amp;":$D$100"),4,FALSE),IFERROR(VLOOKUP(F14&amp;"_"&amp;T14&amp;"_"&amp;data!$A$7,INDIRECT("A"&amp;ROW()+1&amp;":$D$100"),4,FALSE),VLOOKUP(F14&amp;"_"&amp;T14&amp;"_"&amp;data!$A$8,INDIRECT("A"&amp;ROW()+1&amp;":$D$100"),4,FALSE)))))))-OFFSET(AE14,1,3),"")</f>
        <v/>
      </c>
      <c r="AF14" s="27" t="str">
        <f ca="1">IFERROR(IFERROR(VLOOKUP(M14&amp;"_"&amp;T14&amp;"_"&amp;data!$A$2,INDIRECT("B"&amp;ROW()+1&amp;":$D$100"),3,FALSE),IFERROR(VLOOKUP(M14&amp;"_"&amp;T14&amp;"_"&amp;data!$A$3,INDIRECT("B"&amp;ROW()+1&amp;":$D$100"),3,FALSE),IFERROR(VLOOKUP(M14&amp;"_"&amp;T14&amp;"_"&amp;data!$A$4,INDIRECT("B"&amp;ROW()+1&amp;":$D$100"),3,FALSE),IFERROR(VLOOKUP(M14&amp;"_"&amp;T14&amp;"_"&amp;data!$A$5,INDIRECT("B"&amp;ROW()+1&amp;":$D$100"),3,FALSE),IFERROR(VLOOKUP(M14&amp;"_"&amp;T14&amp;"_"&amp;data!$A$6,INDIRECT("B"&amp;ROW()+1&amp;":$D$100"),3,FALSE),IFERROR(VLOOKUP(M14&amp;"_"&amp;T14&amp;"_"&amp;data!$A$7,INDIRECT("B"&amp;ROW()+1&amp;":$D$100"),3,FALSE),VLOOKUP(M14&amp;"_"&amp;T14&amp;"_"&amp;data!$A$8,INDIRECT("B"&amp;ROW()+1&amp;":$D$100"),3,FALSE)))))))-OFFSET(AF14,1,2),"")</f>
        <v/>
      </c>
      <c r="AG14" s="13"/>
      <c r="AH14" s="7">
        <f t="shared" ca="1" si="8"/>
        <v>0.44236111111111109</v>
      </c>
      <c r="AI14" s="43">
        <v>12</v>
      </c>
      <c r="AJ14" s="38">
        <f>AI8+AI9+AI10+AI11+AI12+AI13</f>
        <v>82</v>
      </c>
      <c r="AK14" s="39" t="s">
        <v>29</v>
      </c>
      <c r="AL14" s="9"/>
      <c r="AM14" s="10"/>
    </row>
    <row r="15" spans="1:40" ht="20.100000000000001" customHeight="1" x14ac:dyDescent="0.15">
      <c r="A15" s="79" t="str">
        <f t="shared" si="0"/>
        <v>シニアⅤ_La_準決勝</v>
      </c>
      <c r="B15" s="93" t="str">
        <f t="shared" si="1"/>
        <v/>
      </c>
      <c r="C15" s="95"/>
      <c r="D15" s="77">
        <f t="shared" ca="1" si="11"/>
        <v>0.45069444444444445</v>
      </c>
      <c r="E15" s="6">
        <f>MAX($E$5:E14)+1+IF(MAX($E$5:E14)=0,100,0)</f>
        <v>107</v>
      </c>
      <c r="F15" s="3" t="s">
        <v>34</v>
      </c>
      <c r="G15" s="1" t="s">
        <v>4</v>
      </c>
      <c r="H15" s="1">
        <v>1</v>
      </c>
      <c r="I15" s="1">
        <v>5</v>
      </c>
      <c r="J15" s="1" t="s">
        <v>20</v>
      </c>
      <c r="K15" s="4">
        <v>5</v>
      </c>
      <c r="L15" s="6">
        <f t="shared" si="10"/>
        <v>207</v>
      </c>
      <c r="M15" s="3"/>
      <c r="N15" s="1"/>
      <c r="O15" s="1"/>
      <c r="P15" s="1"/>
      <c r="Q15" s="1"/>
      <c r="R15" s="4"/>
      <c r="S15" s="11"/>
      <c r="T15" s="12" t="s">
        <v>69</v>
      </c>
      <c r="U15" s="25"/>
      <c r="V15" s="12">
        <f t="shared" si="2"/>
        <v>1</v>
      </c>
      <c r="W15" s="12" t="str">
        <f t="shared" si="3"/>
        <v/>
      </c>
      <c r="X15" s="25"/>
      <c r="Y15" s="23">
        <f t="shared" si="4"/>
        <v>5</v>
      </c>
      <c r="Z15" s="23" t="str">
        <f t="shared" si="5"/>
        <v/>
      </c>
      <c r="AA15" s="25"/>
      <c r="AB15" s="23">
        <f t="shared" si="6"/>
        <v>5</v>
      </c>
      <c r="AC15" s="23" t="str">
        <f t="shared" si="7"/>
        <v/>
      </c>
      <c r="AD15" s="23"/>
      <c r="AE15" s="27">
        <f ca="1">IFERROR(IFERROR(VLOOKUP(F15&amp;"_"&amp;T15&amp;"_"&amp;data!$A$2,INDIRECT("A"&amp;ROW()+1&amp;":$D$100"),4,FALSE),IFERROR(VLOOKUP(F15&amp;"_"&amp;T15&amp;"_"&amp;data!$A$3,INDIRECT("A"&amp;ROW()+1&amp;":$D$100"),4,FALSE),IFERROR(VLOOKUP(F15&amp;"_"&amp;T15&amp;"_"&amp;data!$A$4,INDIRECT("A"&amp;ROW()+1&amp;":$D$100"),4,FALSE),IFERROR(VLOOKUP(F15&amp;"_"&amp;T15&amp;"_"&amp;data!$A$5,INDIRECT("A"&amp;ROW()+1&amp;":$D$100"),4,FALSE),IFERROR(VLOOKUP(F15&amp;"_"&amp;T15&amp;"_"&amp;data!$A$6,INDIRECT("A"&amp;ROW()+1&amp;":$D$100"),4,FALSE),IFERROR(VLOOKUP(F15&amp;"_"&amp;T15&amp;"_"&amp;data!$A$7,INDIRECT("A"&amp;ROW()+1&amp;":$D$100"),4,FALSE),VLOOKUP(F15&amp;"_"&amp;T15&amp;"_"&amp;data!$A$8,INDIRECT("A"&amp;ROW()+1&amp;":$D$100"),4,FALSE)))))))-OFFSET(AE15,1,3),"")</f>
        <v>1.5277777777777724E-2</v>
      </c>
      <c r="AF15" s="27" t="str">
        <f ca="1">IFERROR(IFERROR(VLOOKUP(M15&amp;"_"&amp;T15&amp;"_"&amp;data!$A$2,INDIRECT("B"&amp;ROW()+1&amp;":$D$100"),3,FALSE),IFERROR(VLOOKUP(M15&amp;"_"&amp;T15&amp;"_"&amp;data!$A$3,INDIRECT("B"&amp;ROW()+1&amp;":$D$100"),3,FALSE),IFERROR(VLOOKUP(M15&amp;"_"&amp;T15&amp;"_"&amp;data!$A$4,INDIRECT("B"&amp;ROW()+1&amp;":$D$100"),3,FALSE),IFERROR(VLOOKUP(M15&amp;"_"&amp;T15&amp;"_"&amp;data!$A$5,INDIRECT("B"&amp;ROW()+1&amp;":$D$100"),3,FALSE),IFERROR(VLOOKUP(M15&amp;"_"&amp;T15&amp;"_"&amp;data!$A$6,INDIRECT("B"&amp;ROW()+1&amp;":$D$100"),3,FALSE),IFERROR(VLOOKUP(M15&amp;"_"&amp;T15&amp;"_"&amp;data!$A$7,INDIRECT("B"&amp;ROW()+1&amp;":$D$100"),3,FALSE),VLOOKUP(M15&amp;"_"&amp;T15&amp;"_"&amp;data!$A$8,INDIRECT("B"&amp;ROW()+1&amp;":$D$100"),3,FALSE)))))))-OFFSET(AF15,1,2),"")</f>
        <v/>
      </c>
      <c r="AG15" s="13"/>
      <c r="AH15" s="7">
        <f t="shared" ca="1" si="8"/>
        <v>0.45069444444444445</v>
      </c>
      <c r="AI15" s="1">
        <f t="shared" ref="AI15:AI24" si="14">INT((AJ15*AK15*AL15)/60+0.99+AM15)</f>
        <v>4</v>
      </c>
      <c r="AJ15" s="1">
        <f t="shared" si="9"/>
        <v>1</v>
      </c>
      <c r="AK15" s="1" cm="1">
        <f t="array" ref="AK15">IFERROR(LEN(_xlfn.TEXTJOIN("",TRUE,_xlfn.UNIQUE(_xlfn.MAKEARRAY(LEN(SUBSTITUTE(SUBSTITUTE(SUBSTITUTE(J15,"・",""),"　","")," ","")&amp;SUBSTITUTE(SUBSTITUTE(SUBSTITUTE(Q15,"・",""),"　","")," ","")),1,_xlfn.LAMBDA(_xlpm.row,_xlpm.col,MID(SUBSTITUTE(SUBSTITUTE(SUBSTITUTE(J15,"・",""),"　","")," ","")&amp;SUBSTITUTE(SUBSTITUTE(SUBSTITUTE(Q15,"・",""),"　","")," ",""),_xlpm.row,1)))))),0)</f>
        <v>2</v>
      </c>
      <c r="AL15" s="9">
        <f t="shared" si="13"/>
        <v>110</v>
      </c>
      <c r="AM15" s="10">
        <v>0</v>
      </c>
    </row>
    <row r="16" spans="1:40" ht="23.1" customHeight="1" x14ac:dyDescent="0.15">
      <c r="A16" s="79" t="str">
        <f t="shared" si="0"/>
        <v>2級戦_La_準決勝</v>
      </c>
      <c r="B16" s="93" t="str">
        <f t="shared" si="1"/>
        <v>3級戦_La_準決勝</v>
      </c>
      <c r="C16" s="95"/>
      <c r="D16" s="77">
        <f t="shared" ca="1" si="11"/>
        <v>0.45347222222222222</v>
      </c>
      <c r="E16" s="6">
        <f>MAX($E$5:E15)+1+IF(MAX($E$5:E15)=0,100,0)</f>
        <v>108</v>
      </c>
      <c r="F16" s="3" t="s">
        <v>28</v>
      </c>
      <c r="G16" s="1" t="s">
        <v>4</v>
      </c>
      <c r="H16" s="1">
        <v>1</v>
      </c>
      <c r="I16" s="1">
        <v>5</v>
      </c>
      <c r="J16" s="1" t="s">
        <v>20</v>
      </c>
      <c r="K16" s="4">
        <v>5</v>
      </c>
      <c r="L16" s="6">
        <f t="shared" si="10"/>
        <v>208</v>
      </c>
      <c r="M16" s="3" t="s">
        <v>22</v>
      </c>
      <c r="N16" s="1" t="s">
        <v>4</v>
      </c>
      <c r="O16" s="1">
        <v>1</v>
      </c>
      <c r="P16" s="1">
        <v>6</v>
      </c>
      <c r="Q16" s="1" t="s">
        <v>20</v>
      </c>
      <c r="R16" s="4">
        <v>12</v>
      </c>
      <c r="S16" s="11"/>
      <c r="T16" s="12" t="s">
        <v>69</v>
      </c>
      <c r="U16" s="25"/>
      <c r="V16" s="12">
        <f t="shared" si="2"/>
        <v>1</v>
      </c>
      <c r="W16" s="12">
        <f t="shared" si="3"/>
        <v>0.5</v>
      </c>
      <c r="X16" s="25"/>
      <c r="Y16" s="23">
        <f t="shared" si="4"/>
        <v>5</v>
      </c>
      <c r="Z16" s="23">
        <f t="shared" si="5"/>
        <v>12</v>
      </c>
      <c r="AA16" s="25"/>
      <c r="AB16" s="23">
        <f t="shared" si="6"/>
        <v>5</v>
      </c>
      <c r="AC16" s="23">
        <f t="shared" si="7"/>
        <v>6</v>
      </c>
      <c r="AD16" s="23"/>
      <c r="AE16" s="27">
        <f ca="1">IFERROR(IFERROR(VLOOKUP(F16&amp;"_"&amp;T16&amp;"_"&amp;data!$A$2,INDIRECT("A"&amp;ROW()+1&amp;":$D$100"),4,FALSE),IFERROR(VLOOKUP(F16&amp;"_"&amp;T16&amp;"_"&amp;data!$A$3,INDIRECT("A"&amp;ROW()+1&amp;":$D$100"),4,FALSE),IFERROR(VLOOKUP(F16&amp;"_"&amp;T16&amp;"_"&amp;data!$A$4,INDIRECT("A"&amp;ROW()+1&amp;":$D$100"),4,FALSE),IFERROR(VLOOKUP(F16&amp;"_"&amp;T16&amp;"_"&amp;data!$A$5,INDIRECT("A"&amp;ROW()+1&amp;":$D$100"),4,FALSE),IFERROR(VLOOKUP(F16&amp;"_"&amp;T16&amp;"_"&amp;data!$A$6,INDIRECT("A"&amp;ROW()+1&amp;":$D$100"),4,FALSE),IFERROR(VLOOKUP(F16&amp;"_"&amp;T16&amp;"_"&amp;data!$A$7,INDIRECT("A"&amp;ROW()+1&amp;":$D$100"),4,FALSE),VLOOKUP(F16&amp;"_"&amp;T16&amp;"_"&amp;data!$A$8,INDIRECT("A"&amp;ROW()+1&amp;":$D$100"),4,FALSE)))))))-OFFSET(AE16,1,3),"")</f>
        <v>1.5972222222222165E-2</v>
      </c>
      <c r="AF16" s="27">
        <f ca="1">IFERROR(IFERROR(VLOOKUP(M16&amp;"_"&amp;T16&amp;"_"&amp;data!$A$2,INDIRECT("B"&amp;ROW()+1&amp;":$D$100"),3,FALSE),IFERROR(VLOOKUP(M16&amp;"_"&amp;T16&amp;"_"&amp;data!$A$3,INDIRECT("B"&amp;ROW()+1&amp;":$D$100"),3,FALSE),IFERROR(VLOOKUP(M16&amp;"_"&amp;T16&amp;"_"&amp;data!$A$4,INDIRECT("B"&amp;ROW()+1&amp;":$D$100"),3,FALSE),IFERROR(VLOOKUP(M16&amp;"_"&amp;T16&amp;"_"&amp;data!$A$5,INDIRECT("B"&amp;ROW()+1&amp;":$D$100"),3,FALSE),IFERROR(VLOOKUP(M16&amp;"_"&amp;T16&amp;"_"&amp;data!$A$6,INDIRECT("B"&amp;ROW()+1&amp;":$D$100"),3,FALSE),IFERROR(VLOOKUP(M16&amp;"_"&amp;T16&amp;"_"&amp;data!$A$7,INDIRECT("B"&amp;ROW()+1&amp;":$D$100"),3,FALSE),VLOOKUP(M16&amp;"_"&amp;T16&amp;"_"&amp;data!$A$8,INDIRECT("B"&amp;ROW()+1&amp;":$D$100"),3,FALSE)))))))-OFFSET(AF16,1,2),"")</f>
        <v>1.5972222222222165E-2</v>
      </c>
      <c r="AG16" s="13"/>
      <c r="AH16" s="7">
        <f t="shared" ca="1" si="8"/>
        <v>0.45347222222222222</v>
      </c>
      <c r="AI16" s="1">
        <f t="shared" si="14"/>
        <v>4</v>
      </c>
      <c r="AJ16" s="1">
        <f t="shared" si="9"/>
        <v>1</v>
      </c>
      <c r="AK16" s="1" cm="1">
        <f t="array" ref="AK16">IFERROR(LEN(_xlfn.TEXTJOIN("",TRUE,_xlfn.UNIQUE(_xlfn.MAKEARRAY(LEN(SUBSTITUTE(SUBSTITUTE(SUBSTITUTE(J16,"・",""),"　","")," ","")&amp;SUBSTITUTE(SUBSTITUTE(SUBSTITUTE(Q16,"・",""),"　","")," ","")),1,_xlfn.LAMBDA(_xlpm.row,_xlpm.col,MID(SUBSTITUTE(SUBSTITUTE(SUBSTITUTE(J16,"・",""),"　","")," ","")&amp;SUBSTITUTE(SUBSTITUTE(SUBSTITUTE(Q16,"・",""),"　","")," ",""),_xlpm.row,1)))))),0)</f>
        <v>2</v>
      </c>
      <c r="AL16" s="9">
        <f t="shared" si="13"/>
        <v>110</v>
      </c>
      <c r="AM16" s="10">
        <v>0</v>
      </c>
    </row>
    <row r="17" spans="1:39" ht="23.1" customHeight="1" x14ac:dyDescent="0.15">
      <c r="A17" s="79" t="str">
        <f t="shared" si="0"/>
        <v>D級戦_La_準決勝</v>
      </c>
      <c r="B17" s="93" t="str">
        <f t="shared" si="1"/>
        <v>1級戦_La_準決勝</v>
      </c>
      <c r="C17" s="95"/>
      <c r="D17" s="77">
        <f t="shared" ca="1" si="11"/>
        <v>0.45624999999999999</v>
      </c>
      <c r="E17" s="6">
        <f>MAX($E$5:E16)+1+IF(MAX($E$5:E16)=0,100,0)</f>
        <v>109</v>
      </c>
      <c r="F17" s="3" t="s">
        <v>6</v>
      </c>
      <c r="G17" s="1" t="s">
        <v>4</v>
      </c>
      <c r="H17" s="1">
        <v>1</v>
      </c>
      <c r="I17" s="1">
        <v>6</v>
      </c>
      <c r="J17" s="1" t="s">
        <v>18</v>
      </c>
      <c r="K17" s="4">
        <v>12</v>
      </c>
      <c r="L17" s="6">
        <f t="shared" si="10"/>
        <v>209</v>
      </c>
      <c r="M17" s="3" t="s">
        <v>21</v>
      </c>
      <c r="N17" s="1" t="s">
        <v>4</v>
      </c>
      <c r="O17" s="1">
        <v>1</v>
      </c>
      <c r="P17" s="1">
        <v>6</v>
      </c>
      <c r="Q17" s="1" t="s">
        <v>18</v>
      </c>
      <c r="R17" s="4">
        <v>10</v>
      </c>
      <c r="S17" s="11"/>
      <c r="T17" s="12" t="s">
        <v>69</v>
      </c>
      <c r="U17" s="25"/>
      <c r="V17" s="12">
        <f t="shared" si="2"/>
        <v>0.5</v>
      </c>
      <c r="W17" s="12">
        <f t="shared" si="3"/>
        <v>0.6</v>
      </c>
      <c r="X17" s="25"/>
      <c r="Y17" s="23">
        <f t="shared" si="4"/>
        <v>12</v>
      </c>
      <c r="Z17" s="23">
        <f t="shared" si="5"/>
        <v>10</v>
      </c>
      <c r="AA17" s="25"/>
      <c r="AB17" s="23">
        <f t="shared" si="6"/>
        <v>6</v>
      </c>
      <c r="AC17" s="23">
        <f t="shared" si="7"/>
        <v>6</v>
      </c>
      <c r="AD17" s="23"/>
      <c r="AE17" s="27">
        <f ca="1">IFERROR(IFERROR(VLOOKUP(F17&amp;"_"&amp;T17&amp;"_"&amp;data!$A$2,INDIRECT("A"&amp;ROW()+1&amp;":$D$100"),4,FALSE),IFERROR(VLOOKUP(F17&amp;"_"&amp;T17&amp;"_"&amp;data!$A$3,INDIRECT("A"&amp;ROW()+1&amp;":$D$100"),4,FALSE),IFERROR(VLOOKUP(F17&amp;"_"&amp;T17&amp;"_"&amp;data!$A$4,INDIRECT("A"&amp;ROW()+1&amp;":$D$100"),4,FALSE),IFERROR(VLOOKUP(F17&amp;"_"&amp;T17&amp;"_"&amp;data!$A$5,INDIRECT("A"&amp;ROW()+1&amp;":$D$100"),4,FALSE),IFERROR(VLOOKUP(F17&amp;"_"&amp;T17&amp;"_"&amp;data!$A$6,INDIRECT("A"&amp;ROW()+1&amp;":$D$100"),4,FALSE),IFERROR(VLOOKUP(F17&amp;"_"&amp;T17&amp;"_"&amp;data!$A$7,INDIRECT("A"&amp;ROW()+1&amp;":$D$100"),4,FALSE),VLOOKUP(F17&amp;"_"&amp;T17&amp;"_"&amp;data!$A$8,INDIRECT("A"&amp;ROW()+1&amp;":$D$100"),4,FALSE)))))))-OFFSET(AE17,1,3),"")</f>
        <v>1.6666666666666607E-2</v>
      </c>
      <c r="AF17" s="27">
        <f ca="1">IFERROR(IFERROR(VLOOKUP(M17&amp;"_"&amp;T17&amp;"_"&amp;data!$A$2,INDIRECT("B"&amp;ROW()+1&amp;":$D$100"),3,FALSE),IFERROR(VLOOKUP(M17&amp;"_"&amp;T17&amp;"_"&amp;data!$A$3,INDIRECT("B"&amp;ROW()+1&amp;":$D$100"),3,FALSE),IFERROR(VLOOKUP(M17&amp;"_"&amp;T17&amp;"_"&amp;data!$A$4,INDIRECT("B"&amp;ROW()+1&amp;":$D$100"),3,FALSE),IFERROR(VLOOKUP(M17&amp;"_"&amp;T17&amp;"_"&amp;data!$A$5,INDIRECT("B"&amp;ROW()+1&amp;":$D$100"),3,FALSE),IFERROR(VLOOKUP(M17&amp;"_"&amp;T17&amp;"_"&amp;data!$A$6,INDIRECT("B"&amp;ROW()+1&amp;":$D$100"),3,FALSE),IFERROR(VLOOKUP(M17&amp;"_"&amp;T17&amp;"_"&amp;data!$A$7,INDIRECT("B"&amp;ROW()+1&amp;":$D$100"),3,FALSE),VLOOKUP(M17&amp;"_"&amp;T17&amp;"_"&amp;data!$A$8,INDIRECT("B"&amp;ROW()+1&amp;":$D$100"),3,FALSE)))))))-OFFSET(AF17,1,2),"")</f>
        <v>1.6666666666666607E-2</v>
      </c>
      <c r="AG17" s="13"/>
      <c r="AH17" s="7">
        <f t="shared" ca="1" si="8"/>
        <v>0.45624999999999999</v>
      </c>
      <c r="AI17" s="1">
        <f t="shared" si="14"/>
        <v>4</v>
      </c>
      <c r="AJ17" s="1">
        <f t="shared" si="9"/>
        <v>1</v>
      </c>
      <c r="AK17" s="1" cm="1">
        <f t="array" ref="AK17">IFERROR(LEN(_xlfn.TEXTJOIN("",TRUE,_xlfn.UNIQUE(_xlfn.MAKEARRAY(LEN(SUBSTITUTE(SUBSTITUTE(SUBSTITUTE(J17,"・",""),"　","")," ","")&amp;SUBSTITUTE(SUBSTITUTE(SUBSTITUTE(Q17,"・",""),"　","")," ","")),1,_xlfn.LAMBDA(_xlpm.row,_xlpm.col,MID(SUBSTITUTE(SUBSTITUTE(SUBSTITUTE(J17,"・",""),"　","")," ","")&amp;SUBSTITUTE(SUBSTITUTE(SUBSTITUTE(Q17,"・",""),"　","")," ",""),_xlpm.row,1)))))),0)</f>
        <v>2</v>
      </c>
      <c r="AL17" s="9">
        <f t="shared" si="13"/>
        <v>110</v>
      </c>
      <c r="AM17" s="10">
        <v>0</v>
      </c>
    </row>
    <row r="18" spans="1:39" ht="23.1" customHeight="1" x14ac:dyDescent="0.15">
      <c r="A18" s="79" t="str">
        <f t="shared" si="0"/>
        <v>B級戦_La_準決勝</v>
      </c>
      <c r="B18" s="93" t="str">
        <f t="shared" si="1"/>
        <v>C級戦_La_準決勝</v>
      </c>
      <c r="C18" s="95"/>
      <c r="D18" s="77">
        <f t="shared" ca="1" si="11"/>
        <v>0.45902777777777776</v>
      </c>
      <c r="E18" s="6">
        <f>MAX($E$5:E17)+1+IF(MAX($E$5:E17)=0,100,0)</f>
        <v>110</v>
      </c>
      <c r="F18" s="3" t="s">
        <v>7</v>
      </c>
      <c r="G18" s="1" t="s">
        <v>4</v>
      </c>
      <c r="H18" s="1">
        <v>1</v>
      </c>
      <c r="I18" s="1">
        <v>6</v>
      </c>
      <c r="J18" s="1" t="s">
        <v>17</v>
      </c>
      <c r="K18" s="4">
        <v>12</v>
      </c>
      <c r="L18" s="6">
        <f t="shared" si="10"/>
        <v>210</v>
      </c>
      <c r="M18" s="3" t="s">
        <v>8</v>
      </c>
      <c r="N18" s="1" t="s">
        <v>4</v>
      </c>
      <c r="O18" s="1">
        <v>1</v>
      </c>
      <c r="P18" s="1">
        <v>6</v>
      </c>
      <c r="Q18" s="1" t="s">
        <v>14</v>
      </c>
      <c r="R18" s="4">
        <v>12</v>
      </c>
      <c r="S18" s="11"/>
      <c r="T18" s="12" t="s">
        <v>69</v>
      </c>
      <c r="U18" s="25"/>
      <c r="V18" s="12">
        <f t="shared" si="2"/>
        <v>0.5</v>
      </c>
      <c r="W18" s="12">
        <f t="shared" si="3"/>
        <v>0.5</v>
      </c>
      <c r="X18" s="25"/>
      <c r="Y18" s="23">
        <f t="shared" si="4"/>
        <v>12</v>
      </c>
      <c r="Z18" s="23">
        <f t="shared" si="5"/>
        <v>12</v>
      </c>
      <c r="AA18" s="25"/>
      <c r="AB18" s="23">
        <f t="shared" si="6"/>
        <v>6</v>
      </c>
      <c r="AC18" s="23">
        <f t="shared" si="7"/>
        <v>6</v>
      </c>
      <c r="AD18" s="23"/>
      <c r="AE18" s="27">
        <f ca="1">IFERROR(IFERROR(VLOOKUP(F18&amp;"_"&amp;T18&amp;"_"&amp;data!$A$2,INDIRECT("A"&amp;ROW()+1&amp;":$D$100"),4,FALSE),IFERROR(VLOOKUP(F18&amp;"_"&amp;T18&amp;"_"&amp;data!$A$3,INDIRECT("A"&amp;ROW()+1&amp;":$D$100"),4,FALSE),IFERROR(VLOOKUP(F18&amp;"_"&amp;T18&amp;"_"&amp;data!$A$4,INDIRECT("A"&amp;ROW()+1&amp;":$D$100"),4,FALSE),IFERROR(VLOOKUP(F18&amp;"_"&amp;T18&amp;"_"&amp;data!$A$5,INDIRECT("A"&amp;ROW()+1&amp;":$D$100"),4,FALSE),IFERROR(VLOOKUP(F18&amp;"_"&amp;T18&amp;"_"&amp;data!$A$6,INDIRECT("A"&amp;ROW()+1&amp;":$D$100"),4,FALSE),IFERROR(VLOOKUP(F18&amp;"_"&amp;T18&amp;"_"&amp;data!$A$7,INDIRECT("A"&amp;ROW()+1&amp;":$D$100"),4,FALSE),VLOOKUP(F18&amp;"_"&amp;T18&amp;"_"&amp;data!$A$8,INDIRECT("A"&amp;ROW()+1&amp;":$D$100"),4,FALSE)))))))-OFFSET(AE18,1,3),"")</f>
        <v>1.4583333333333282E-2</v>
      </c>
      <c r="AF18" s="27">
        <f ca="1">IFERROR(IFERROR(VLOOKUP(M18&amp;"_"&amp;T18&amp;"_"&amp;data!$A$2,INDIRECT("B"&amp;ROW()+1&amp;":$D$100"),3,FALSE),IFERROR(VLOOKUP(M18&amp;"_"&amp;T18&amp;"_"&amp;data!$A$3,INDIRECT("B"&amp;ROW()+1&amp;":$D$100"),3,FALSE),IFERROR(VLOOKUP(M18&amp;"_"&amp;T18&amp;"_"&amp;data!$A$4,INDIRECT("B"&amp;ROW()+1&amp;":$D$100"),3,FALSE),IFERROR(VLOOKUP(M18&amp;"_"&amp;T18&amp;"_"&amp;data!$A$5,INDIRECT("B"&amp;ROW()+1&amp;":$D$100"),3,FALSE),IFERROR(VLOOKUP(M18&amp;"_"&amp;T18&amp;"_"&amp;data!$A$6,INDIRECT("B"&amp;ROW()+1&amp;":$D$100"),3,FALSE),IFERROR(VLOOKUP(M18&amp;"_"&amp;T18&amp;"_"&amp;data!$A$7,INDIRECT("B"&amp;ROW()+1&amp;":$D$100"),3,FALSE),VLOOKUP(M18&amp;"_"&amp;T18&amp;"_"&amp;data!$A$8,INDIRECT("B"&amp;ROW()+1&amp;":$D$100"),3,FALSE)))))))-OFFSET(AF18,1,2),"")</f>
        <v>1.4583333333333282E-2</v>
      </c>
      <c r="AG18" s="13"/>
      <c r="AH18" s="7">
        <f t="shared" ca="1" si="8"/>
        <v>0.45902777777777776</v>
      </c>
      <c r="AI18" s="1">
        <f t="shared" si="14"/>
        <v>8</v>
      </c>
      <c r="AJ18" s="1">
        <f t="shared" si="9"/>
        <v>1</v>
      </c>
      <c r="AK18" s="1" cm="1">
        <f t="array" ref="AK18">IFERROR(LEN(_xlfn.TEXTJOIN("",TRUE,_xlfn.UNIQUE(_xlfn.MAKEARRAY(LEN(SUBSTITUTE(SUBSTITUTE(SUBSTITUTE(J18,"・",""),"　","")," ","")&amp;SUBSTITUTE(SUBSTITUTE(SUBSTITUTE(Q18,"・",""),"　","")," ","")),1,_xlfn.LAMBDA(_xlpm.row,_xlpm.col,MID(SUBSTITUTE(SUBSTITUTE(SUBSTITUTE(J18,"・",""),"　","")," ","")&amp;SUBSTITUTE(SUBSTITUTE(SUBSTITUTE(Q18,"・",""),"　","")," ",""),_xlpm.row,1)))))),0)</f>
        <v>4</v>
      </c>
      <c r="AL18" s="9">
        <f t="shared" si="13"/>
        <v>110</v>
      </c>
      <c r="AM18" s="10">
        <v>0</v>
      </c>
    </row>
    <row r="19" spans="1:39" ht="23.1" customHeight="1" x14ac:dyDescent="0.15">
      <c r="A19" s="79" t="str">
        <f t="shared" si="0"/>
        <v>シニアⅡＡ_La_準決勝</v>
      </c>
      <c r="B19" s="93" t="str">
        <f t="shared" si="1"/>
        <v/>
      </c>
      <c r="C19" s="95"/>
      <c r="D19" s="77">
        <f t="shared" ca="1" si="11"/>
        <v>0.46458333333333329</v>
      </c>
      <c r="E19" s="6">
        <f>MAX($E$5:E18)+1+IF(MAX($E$5:E18)=0,100,0)</f>
        <v>111</v>
      </c>
      <c r="F19" s="45" t="s">
        <v>49</v>
      </c>
      <c r="G19" s="1" t="s">
        <v>4</v>
      </c>
      <c r="H19" s="1">
        <v>1</v>
      </c>
      <c r="I19" s="1">
        <v>6</v>
      </c>
      <c r="J19" s="1" t="s">
        <v>14</v>
      </c>
      <c r="K19" s="4">
        <v>12</v>
      </c>
      <c r="L19" s="6">
        <f t="shared" si="10"/>
        <v>211</v>
      </c>
      <c r="M19" s="71"/>
      <c r="N19" s="57"/>
      <c r="O19" s="57"/>
      <c r="P19" s="57"/>
      <c r="Q19" s="57"/>
      <c r="R19" s="58"/>
      <c r="S19" s="11"/>
      <c r="T19" s="12" t="s">
        <v>69</v>
      </c>
      <c r="U19" s="25"/>
      <c r="V19" s="12">
        <f t="shared" si="2"/>
        <v>0.5</v>
      </c>
      <c r="W19" s="12" t="str">
        <f t="shared" si="3"/>
        <v/>
      </c>
      <c r="X19" s="25"/>
      <c r="Y19" s="23">
        <f t="shared" si="4"/>
        <v>12</v>
      </c>
      <c r="Z19" s="23" t="str">
        <f t="shared" si="5"/>
        <v/>
      </c>
      <c r="AA19" s="25"/>
      <c r="AB19" s="23">
        <f t="shared" si="6"/>
        <v>6</v>
      </c>
      <c r="AC19" s="23" t="str">
        <f t="shared" si="7"/>
        <v/>
      </c>
      <c r="AD19" s="23"/>
      <c r="AE19" s="27">
        <f ca="1">IFERROR(IFERROR(VLOOKUP(F19&amp;"_"&amp;T19&amp;"_"&amp;data!$A$2,INDIRECT("A"&amp;ROW()+1&amp;":$D$100"),4,FALSE),IFERROR(VLOOKUP(F19&amp;"_"&amp;T19&amp;"_"&amp;data!$A$3,INDIRECT("A"&amp;ROW()+1&amp;":$D$100"),4,FALSE),IFERROR(VLOOKUP(F19&amp;"_"&amp;T19&amp;"_"&amp;data!$A$4,INDIRECT("A"&amp;ROW()+1&amp;":$D$100"),4,FALSE),IFERROR(VLOOKUP(F19&amp;"_"&amp;T19&amp;"_"&amp;data!$A$5,INDIRECT("A"&amp;ROW()+1&amp;":$D$100"),4,FALSE),IFERROR(VLOOKUP(F19&amp;"_"&amp;T19&amp;"_"&amp;data!$A$6,INDIRECT("A"&amp;ROW()+1&amp;":$D$100"),4,FALSE),IFERROR(VLOOKUP(F19&amp;"_"&amp;T19&amp;"_"&amp;data!$A$7,INDIRECT("A"&amp;ROW()+1&amp;":$D$100"),4,FALSE),VLOOKUP(F19&amp;"_"&amp;T19&amp;"_"&amp;data!$A$8,INDIRECT("A"&amp;ROW()+1&amp;":$D$100"),4,FALSE)))))))-OFFSET(AE19,1,3),"")</f>
        <v>1.6666666666666607E-2</v>
      </c>
      <c r="AF19" s="27" t="str">
        <f ca="1">IFERROR(IFERROR(VLOOKUP(M19&amp;"_"&amp;T19&amp;"_"&amp;data!$A$2,INDIRECT("B"&amp;ROW()+1&amp;":$D$100"),3,FALSE),IFERROR(VLOOKUP(M19&amp;"_"&amp;T19&amp;"_"&amp;data!$A$3,INDIRECT("B"&amp;ROW()+1&amp;":$D$100"),3,FALSE),IFERROR(VLOOKUP(M19&amp;"_"&amp;T19&amp;"_"&amp;data!$A$4,INDIRECT("B"&amp;ROW()+1&amp;":$D$100"),3,FALSE),IFERROR(VLOOKUP(M19&amp;"_"&amp;T19&amp;"_"&amp;data!$A$5,INDIRECT("B"&amp;ROW()+1&amp;":$D$100"),3,FALSE),IFERROR(VLOOKUP(M19&amp;"_"&amp;T19&amp;"_"&amp;data!$A$6,INDIRECT("B"&amp;ROW()+1&amp;":$D$100"),3,FALSE),IFERROR(VLOOKUP(M19&amp;"_"&amp;T19&amp;"_"&amp;data!$A$7,INDIRECT("B"&amp;ROW()+1&amp;":$D$100"),3,FALSE),VLOOKUP(M19&amp;"_"&amp;T19&amp;"_"&amp;data!$A$8,INDIRECT("B"&amp;ROW()+1&amp;":$D$100"),3,FALSE)))))))-OFFSET(AF19,1,2),"")</f>
        <v/>
      </c>
      <c r="AG19" s="13"/>
      <c r="AH19" s="7">
        <f t="shared" ca="1" si="8"/>
        <v>0.46458333333333329</v>
      </c>
      <c r="AI19" s="1">
        <f t="shared" si="14"/>
        <v>6</v>
      </c>
      <c r="AJ19" s="1">
        <f t="shared" si="9"/>
        <v>1</v>
      </c>
      <c r="AK19" s="1" cm="1">
        <f t="array" ref="AK19">IFERROR(LEN(_xlfn.TEXTJOIN("",TRUE,_xlfn.UNIQUE(_xlfn.MAKEARRAY(LEN(SUBSTITUTE(SUBSTITUTE(SUBSTITUTE(J19,"・",""),"　","")," ","")&amp;SUBSTITUTE(SUBSTITUTE(SUBSTITUTE(Q19,"・",""),"　","")," ","")),1,_xlfn.LAMBDA(_xlpm.row,_xlpm.col,MID(SUBSTITUTE(SUBSTITUTE(SUBSTITUTE(J19,"・",""),"　","")," ","")&amp;SUBSTITUTE(SUBSTITUTE(SUBSTITUTE(Q19,"・",""),"　","")," ",""),_xlpm.row,1)))))),0)</f>
        <v>3</v>
      </c>
      <c r="AL19" s="9">
        <f t="shared" si="13"/>
        <v>110</v>
      </c>
      <c r="AM19" s="10">
        <v>0</v>
      </c>
    </row>
    <row r="20" spans="1:39" ht="23.1" customHeight="1" x14ac:dyDescent="0.15">
      <c r="A20" s="79" t="str">
        <f t="shared" si="0"/>
        <v>シニアⅤ_La_決勝</v>
      </c>
      <c r="B20" s="93" t="str">
        <f t="shared" si="1"/>
        <v/>
      </c>
      <c r="C20" s="95"/>
      <c r="D20" s="77">
        <f t="shared" ca="1" si="11"/>
        <v>0.46874999999999994</v>
      </c>
      <c r="E20" s="6">
        <f>MAX($E$5:E19)+1+IF(MAX($E$5:E19)=0,100,0)</f>
        <v>112</v>
      </c>
      <c r="F20" s="3" t="s">
        <v>34</v>
      </c>
      <c r="G20" s="1" t="s">
        <v>10</v>
      </c>
      <c r="H20" s="1">
        <v>1</v>
      </c>
      <c r="I20" s="1" t="s">
        <v>13</v>
      </c>
      <c r="J20" s="1" t="s">
        <v>20</v>
      </c>
      <c r="K20" s="4">
        <v>5</v>
      </c>
      <c r="L20" s="6">
        <f t="shared" si="10"/>
        <v>212</v>
      </c>
      <c r="M20" s="36"/>
      <c r="N20" s="8"/>
      <c r="O20" s="8"/>
      <c r="P20" s="8"/>
      <c r="Q20" s="8"/>
      <c r="R20" s="37"/>
      <c r="S20" s="11"/>
      <c r="T20" s="12" t="s">
        <v>69</v>
      </c>
      <c r="U20" s="25"/>
      <c r="V20" s="12" t="str">
        <f t="shared" si="2"/>
        <v/>
      </c>
      <c r="W20" s="12" t="str">
        <f t="shared" si="3"/>
        <v/>
      </c>
      <c r="X20" s="25"/>
      <c r="Y20" s="23">
        <f t="shared" si="4"/>
        <v>5</v>
      </c>
      <c r="Z20" s="23" t="str">
        <f t="shared" si="5"/>
        <v/>
      </c>
      <c r="AA20" s="25"/>
      <c r="AB20" s="23" t="str">
        <f t="shared" si="6"/>
        <v/>
      </c>
      <c r="AC20" s="23" t="str">
        <f t="shared" si="7"/>
        <v/>
      </c>
      <c r="AD20" s="23"/>
      <c r="AE20" s="27" t="str">
        <f ca="1">IFERROR(IFERROR(VLOOKUP(F20&amp;"_"&amp;T20&amp;"_"&amp;data!$A$2,INDIRECT("A"&amp;ROW()+1&amp;":$D$100"),4,FALSE),IFERROR(VLOOKUP(F20&amp;"_"&amp;T20&amp;"_"&amp;data!$A$3,INDIRECT("A"&amp;ROW()+1&amp;":$D$100"),4,FALSE),IFERROR(VLOOKUP(F20&amp;"_"&amp;T20&amp;"_"&amp;data!$A$4,INDIRECT("A"&amp;ROW()+1&amp;":$D$100"),4,FALSE),IFERROR(VLOOKUP(F20&amp;"_"&amp;T20&amp;"_"&amp;data!$A$5,INDIRECT("A"&amp;ROW()+1&amp;":$D$100"),4,FALSE),IFERROR(VLOOKUP(F20&amp;"_"&amp;T20&amp;"_"&amp;data!$A$6,INDIRECT("A"&amp;ROW()+1&amp;":$D$100"),4,FALSE),IFERROR(VLOOKUP(F20&amp;"_"&amp;T20&amp;"_"&amp;data!$A$7,INDIRECT("A"&amp;ROW()+1&amp;":$D$100"),4,FALSE),VLOOKUP(F20&amp;"_"&amp;T20&amp;"_"&amp;data!$A$8,INDIRECT("A"&amp;ROW()+1&amp;":$D$100"),4,FALSE)))))))-OFFSET(AE20,1,3),"")</f>
        <v/>
      </c>
      <c r="AF20" s="27" t="str">
        <f ca="1">IFERROR(IFERROR(VLOOKUP(M20&amp;"_"&amp;T20&amp;"_"&amp;data!$A$2,INDIRECT("B"&amp;ROW()+1&amp;":$D$100"),3,FALSE),IFERROR(VLOOKUP(M20&amp;"_"&amp;T20&amp;"_"&amp;data!$A$3,INDIRECT("B"&amp;ROW()+1&amp;":$D$100"),3,FALSE),IFERROR(VLOOKUP(M20&amp;"_"&amp;T20&amp;"_"&amp;data!$A$4,INDIRECT("B"&amp;ROW()+1&amp;":$D$100"),3,FALSE),IFERROR(VLOOKUP(M20&amp;"_"&amp;T20&amp;"_"&amp;data!$A$5,INDIRECT("B"&amp;ROW()+1&amp;":$D$100"),3,FALSE),IFERROR(VLOOKUP(M20&amp;"_"&amp;T20&amp;"_"&amp;data!$A$6,INDIRECT("B"&amp;ROW()+1&amp;":$D$100"),3,FALSE),IFERROR(VLOOKUP(M20&amp;"_"&amp;T20&amp;"_"&amp;data!$A$7,INDIRECT("B"&amp;ROW()+1&amp;":$D$100"),3,FALSE),VLOOKUP(M20&amp;"_"&amp;T20&amp;"_"&amp;data!$A$8,INDIRECT("B"&amp;ROW()+1&amp;":$D$100"),3,FALSE)))))))-OFFSET(AF20,1,2),"")</f>
        <v/>
      </c>
      <c r="AG20" s="13"/>
      <c r="AH20" s="7">
        <f t="shared" ca="1" si="8"/>
        <v>0.46874999999999994</v>
      </c>
      <c r="AI20" s="1">
        <f t="shared" si="14"/>
        <v>5</v>
      </c>
      <c r="AJ20" s="1">
        <f t="shared" si="9"/>
        <v>1</v>
      </c>
      <c r="AK20" s="1" cm="1">
        <f t="array" ref="AK20">IFERROR(LEN(_xlfn.TEXTJOIN("",TRUE,_xlfn.UNIQUE(_xlfn.MAKEARRAY(LEN(SUBSTITUTE(SUBSTITUTE(SUBSTITUTE(J20,"・",""),"　","")," ","")&amp;SUBSTITUTE(SUBSTITUTE(SUBSTITUTE(Q20,"・",""),"　","")," ","")),1,_xlfn.LAMBDA(_xlpm.row,_xlpm.col,MID(SUBSTITUTE(SUBSTITUTE(SUBSTITUTE(J20,"・",""),"　","")," ","")&amp;SUBSTITUTE(SUBSTITUTE(SUBSTITUTE(Q20,"・",""),"　","")," ",""),_xlpm.row,1)))))),0)</f>
        <v>2</v>
      </c>
      <c r="AL20" s="9">
        <f>90+30</f>
        <v>120</v>
      </c>
      <c r="AM20" s="10">
        <v>1</v>
      </c>
    </row>
    <row r="21" spans="1:39" ht="23.1" customHeight="1" x14ac:dyDescent="0.15">
      <c r="A21" s="79" t="str">
        <f t="shared" si="0"/>
        <v>2級戦_La_決勝</v>
      </c>
      <c r="B21" s="93" t="str">
        <f t="shared" si="1"/>
        <v>3級戦_La_決勝</v>
      </c>
      <c r="C21" s="95"/>
      <c r="D21" s="77">
        <f t="shared" ca="1" si="11"/>
        <v>0.47222222222222215</v>
      </c>
      <c r="E21" s="6">
        <f>MAX($E$5:E20)+1+IF(MAX($E$5:E20)=0,100,0)</f>
        <v>113</v>
      </c>
      <c r="F21" s="3" t="s">
        <v>28</v>
      </c>
      <c r="G21" s="1" t="s">
        <v>10</v>
      </c>
      <c r="H21" s="1">
        <v>1</v>
      </c>
      <c r="I21" s="1" t="s">
        <v>13</v>
      </c>
      <c r="J21" s="1" t="s">
        <v>20</v>
      </c>
      <c r="K21" s="4">
        <v>5</v>
      </c>
      <c r="L21" s="6">
        <f t="shared" si="10"/>
        <v>213</v>
      </c>
      <c r="M21" s="3" t="s">
        <v>22</v>
      </c>
      <c r="N21" s="1" t="s">
        <v>10</v>
      </c>
      <c r="O21" s="1">
        <v>1</v>
      </c>
      <c r="P21" s="1" t="s">
        <v>13</v>
      </c>
      <c r="Q21" s="1" t="s">
        <v>20</v>
      </c>
      <c r="R21" s="4">
        <v>6</v>
      </c>
      <c r="S21" s="11"/>
      <c r="T21" s="12" t="s">
        <v>69</v>
      </c>
      <c r="U21" s="25"/>
      <c r="V21" s="12" t="str">
        <f t="shared" si="2"/>
        <v/>
      </c>
      <c r="W21" s="12" t="str">
        <f t="shared" si="3"/>
        <v/>
      </c>
      <c r="X21" s="25"/>
      <c r="Y21" s="23">
        <f t="shared" si="4"/>
        <v>5</v>
      </c>
      <c r="Z21" s="23">
        <f t="shared" si="5"/>
        <v>6</v>
      </c>
      <c r="AA21" s="25"/>
      <c r="AB21" s="23" t="str">
        <f t="shared" si="6"/>
        <v/>
      </c>
      <c r="AC21" s="23" t="str">
        <f t="shared" si="7"/>
        <v/>
      </c>
      <c r="AD21" s="23"/>
      <c r="AE21" s="27" t="str">
        <f ca="1">IFERROR(IFERROR(VLOOKUP(F21&amp;"_"&amp;T21&amp;"_"&amp;data!$A$2,INDIRECT("A"&amp;ROW()+1&amp;":$D$100"),4,FALSE),IFERROR(VLOOKUP(F21&amp;"_"&amp;T21&amp;"_"&amp;data!$A$3,INDIRECT("A"&amp;ROW()+1&amp;":$D$100"),4,FALSE),IFERROR(VLOOKUP(F21&amp;"_"&amp;T21&amp;"_"&amp;data!$A$4,INDIRECT("A"&amp;ROW()+1&amp;":$D$100"),4,FALSE),IFERROR(VLOOKUP(F21&amp;"_"&amp;T21&amp;"_"&amp;data!$A$5,INDIRECT("A"&amp;ROW()+1&amp;":$D$100"),4,FALSE),IFERROR(VLOOKUP(F21&amp;"_"&amp;T21&amp;"_"&amp;data!$A$6,INDIRECT("A"&amp;ROW()+1&amp;":$D$100"),4,FALSE),IFERROR(VLOOKUP(F21&amp;"_"&amp;T21&amp;"_"&amp;data!$A$7,INDIRECT("A"&amp;ROW()+1&amp;":$D$100"),4,FALSE),VLOOKUP(F21&amp;"_"&amp;T21&amp;"_"&amp;data!$A$8,INDIRECT("A"&amp;ROW()+1&amp;":$D$100"),4,FALSE)))))))-OFFSET(AE21,1,3),"")</f>
        <v/>
      </c>
      <c r="AF21" s="27" t="str">
        <f ca="1">IFERROR(IFERROR(VLOOKUP(M21&amp;"_"&amp;T21&amp;"_"&amp;data!$A$2,INDIRECT("B"&amp;ROW()+1&amp;":$D$100"),3,FALSE),IFERROR(VLOOKUP(M21&amp;"_"&amp;T21&amp;"_"&amp;data!$A$3,INDIRECT("B"&amp;ROW()+1&amp;":$D$100"),3,FALSE),IFERROR(VLOOKUP(M21&amp;"_"&amp;T21&amp;"_"&amp;data!$A$4,INDIRECT("B"&amp;ROW()+1&amp;":$D$100"),3,FALSE),IFERROR(VLOOKUP(M21&amp;"_"&amp;T21&amp;"_"&amp;data!$A$5,INDIRECT("B"&amp;ROW()+1&amp;":$D$100"),3,FALSE),IFERROR(VLOOKUP(M21&amp;"_"&amp;T21&amp;"_"&amp;data!$A$6,INDIRECT("B"&amp;ROW()+1&amp;":$D$100"),3,FALSE),IFERROR(VLOOKUP(M21&amp;"_"&amp;T21&amp;"_"&amp;data!$A$7,INDIRECT("B"&amp;ROW()+1&amp;":$D$100"),3,FALSE),VLOOKUP(M21&amp;"_"&amp;T21&amp;"_"&amp;data!$A$8,INDIRECT("B"&amp;ROW()+1&amp;":$D$100"),3,FALSE)))))))-OFFSET(AF21,1,2),"")</f>
        <v/>
      </c>
      <c r="AG21" s="13"/>
      <c r="AH21" s="7">
        <f t="shared" ca="1" si="8"/>
        <v>0.47222222222222215</v>
      </c>
      <c r="AI21" s="1">
        <f t="shared" si="14"/>
        <v>5</v>
      </c>
      <c r="AJ21" s="1">
        <f t="shared" si="9"/>
        <v>1</v>
      </c>
      <c r="AK21" s="1" cm="1">
        <f t="array" ref="AK21">IFERROR(LEN(_xlfn.TEXTJOIN("",TRUE,_xlfn.UNIQUE(_xlfn.MAKEARRAY(LEN(SUBSTITUTE(SUBSTITUTE(SUBSTITUTE(J21,"・",""),"　","")," ","")&amp;SUBSTITUTE(SUBSTITUTE(SUBSTITUTE(Q21,"・",""),"　","")," ","")),1,_xlfn.LAMBDA(_xlpm.row,_xlpm.col,MID(SUBSTITUTE(SUBSTITUTE(SUBSTITUTE(J21,"・",""),"　","")," ","")&amp;SUBSTITUTE(SUBSTITUTE(SUBSTITUTE(Q21,"・",""),"　","")," ",""),_xlpm.row,1)))))),0)</f>
        <v>2</v>
      </c>
      <c r="AL21" s="9">
        <f>90+30</f>
        <v>120</v>
      </c>
      <c r="AM21" s="10">
        <v>1</v>
      </c>
    </row>
    <row r="22" spans="1:39" ht="21.75" customHeight="1" x14ac:dyDescent="0.15">
      <c r="A22" s="79" t="str">
        <f t="shared" si="0"/>
        <v>D級戦_La_決勝</v>
      </c>
      <c r="B22" s="93" t="str">
        <f t="shared" si="1"/>
        <v>1級戦_La_決勝</v>
      </c>
      <c r="C22" s="95"/>
      <c r="D22" s="77">
        <f t="shared" ca="1" si="11"/>
        <v>0.47569444444444436</v>
      </c>
      <c r="E22" s="6">
        <f>MAX($E$5:E21)+1+IF(MAX($E$5:E21)=0,100,0)</f>
        <v>114</v>
      </c>
      <c r="F22" s="3" t="s">
        <v>6</v>
      </c>
      <c r="G22" s="1" t="s">
        <v>10</v>
      </c>
      <c r="H22" s="1">
        <v>1</v>
      </c>
      <c r="I22" s="1" t="s">
        <v>13</v>
      </c>
      <c r="J22" s="1" t="s">
        <v>18</v>
      </c>
      <c r="K22" s="4">
        <v>6</v>
      </c>
      <c r="L22" s="6">
        <f t="shared" si="10"/>
        <v>214</v>
      </c>
      <c r="M22" s="3" t="s">
        <v>21</v>
      </c>
      <c r="N22" s="1" t="s">
        <v>10</v>
      </c>
      <c r="O22" s="1">
        <v>1</v>
      </c>
      <c r="P22" s="1" t="s">
        <v>13</v>
      </c>
      <c r="Q22" s="1" t="s">
        <v>18</v>
      </c>
      <c r="R22" s="4">
        <v>6</v>
      </c>
      <c r="S22" s="11"/>
      <c r="T22" s="12" t="s">
        <v>69</v>
      </c>
      <c r="U22" s="25"/>
      <c r="V22" s="12" t="str">
        <f t="shared" si="2"/>
        <v/>
      </c>
      <c r="W22" s="12" t="str">
        <f t="shared" si="3"/>
        <v/>
      </c>
      <c r="X22" s="25"/>
      <c r="Y22" s="23">
        <f t="shared" si="4"/>
        <v>6</v>
      </c>
      <c r="Z22" s="23">
        <f t="shared" si="5"/>
        <v>6</v>
      </c>
      <c r="AA22" s="25"/>
      <c r="AB22" s="23" t="str">
        <f t="shared" si="6"/>
        <v/>
      </c>
      <c r="AC22" s="23" t="str">
        <f t="shared" si="7"/>
        <v/>
      </c>
      <c r="AD22" s="23"/>
      <c r="AE22" s="27" t="str">
        <f ca="1">IFERROR(IFERROR(VLOOKUP(F22&amp;"_"&amp;T22&amp;"_"&amp;data!$A$2,INDIRECT("A"&amp;ROW()+1&amp;":$D$100"),4,FALSE),IFERROR(VLOOKUP(F22&amp;"_"&amp;T22&amp;"_"&amp;data!$A$3,INDIRECT("A"&amp;ROW()+1&amp;":$D$100"),4,FALSE),IFERROR(VLOOKUP(F22&amp;"_"&amp;T22&amp;"_"&amp;data!$A$4,INDIRECT("A"&amp;ROW()+1&amp;":$D$100"),4,FALSE),IFERROR(VLOOKUP(F22&amp;"_"&amp;T22&amp;"_"&amp;data!$A$5,INDIRECT("A"&amp;ROW()+1&amp;":$D$100"),4,FALSE),IFERROR(VLOOKUP(F22&amp;"_"&amp;T22&amp;"_"&amp;data!$A$6,INDIRECT("A"&amp;ROW()+1&amp;":$D$100"),4,FALSE),IFERROR(VLOOKUP(F22&amp;"_"&amp;T22&amp;"_"&amp;data!$A$7,INDIRECT("A"&amp;ROW()+1&amp;":$D$100"),4,FALSE),VLOOKUP(F22&amp;"_"&amp;T22&amp;"_"&amp;data!$A$8,INDIRECT("A"&amp;ROW()+1&amp;":$D$100"),4,FALSE)))))))-OFFSET(AE22,1,3),"")</f>
        <v/>
      </c>
      <c r="AF22" s="27" t="str">
        <f ca="1">IFERROR(IFERROR(VLOOKUP(M22&amp;"_"&amp;T22&amp;"_"&amp;data!$A$2,INDIRECT("B"&amp;ROW()+1&amp;":$D$100"),3,FALSE),IFERROR(VLOOKUP(M22&amp;"_"&amp;T22&amp;"_"&amp;data!$A$3,INDIRECT("B"&amp;ROW()+1&amp;":$D$100"),3,FALSE),IFERROR(VLOOKUP(M22&amp;"_"&amp;T22&amp;"_"&amp;data!$A$4,INDIRECT("B"&amp;ROW()+1&amp;":$D$100"),3,FALSE),IFERROR(VLOOKUP(M22&amp;"_"&amp;T22&amp;"_"&amp;data!$A$5,INDIRECT("B"&amp;ROW()+1&amp;":$D$100"),3,FALSE),IFERROR(VLOOKUP(M22&amp;"_"&amp;T22&amp;"_"&amp;data!$A$6,INDIRECT("B"&amp;ROW()+1&amp;":$D$100"),3,FALSE),IFERROR(VLOOKUP(M22&amp;"_"&amp;T22&amp;"_"&amp;data!$A$7,INDIRECT("B"&amp;ROW()+1&amp;":$D$100"),3,FALSE),VLOOKUP(M22&amp;"_"&amp;T22&amp;"_"&amp;data!$A$8,INDIRECT("B"&amp;ROW()+1&amp;":$D$100"),3,FALSE)))))))-OFFSET(AF22,1,2),"")</f>
        <v/>
      </c>
      <c r="AG22" s="13"/>
      <c r="AH22" s="7">
        <f t="shared" ca="1" si="8"/>
        <v>0.47569444444444436</v>
      </c>
      <c r="AI22" s="1">
        <f t="shared" si="14"/>
        <v>5</v>
      </c>
      <c r="AJ22" s="1">
        <f t="shared" si="9"/>
        <v>1</v>
      </c>
      <c r="AK22" s="1" cm="1">
        <f t="array" ref="AK22">IFERROR(LEN(_xlfn.TEXTJOIN("",TRUE,_xlfn.UNIQUE(_xlfn.MAKEARRAY(LEN(SUBSTITUTE(SUBSTITUTE(SUBSTITUTE(J22,"・",""),"　","")," ","")&amp;SUBSTITUTE(SUBSTITUTE(SUBSTITUTE(Q22,"・",""),"　","")," ","")),1,_xlfn.LAMBDA(_xlpm.row,_xlpm.col,MID(SUBSTITUTE(SUBSTITUTE(SUBSTITUTE(J22,"・",""),"　","")," ","")&amp;SUBSTITUTE(SUBSTITUTE(SUBSTITUTE(Q22,"・",""),"　","")," ",""),_xlpm.row,1)))))),0)</f>
        <v>2</v>
      </c>
      <c r="AL22" s="9">
        <f>90+30</f>
        <v>120</v>
      </c>
      <c r="AM22" s="10">
        <v>1</v>
      </c>
    </row>
    <row r="23" spans="1:39" ht="23.1" customHeight="1" x14ac:dyDescent="0.15">
      <c r="A23" s="79" t="str">
        <f t="shared" si="0"/>
        <v>B級戦_La_決勝</v>
      </c>
      <c r="B23" s="93" t="str">
        <f t="shared" si="1"/>
        <v>C級戦_La_決勝</v>
      </c>
      <c r="C23" s="95"/>
      <c r="D23" s="77">
        <f t="shared" ca="1" si="11"/>
        <v>0.47916666666666657</v>
      </c>
      <c r="E23" s="6">
        <f>MAX($E$5:E22)+1+IF(MAX($E$5:E22)=0,100,0)</f>
        <v>115</v>
      </c>
      <c r="F23" s="3" t="s">
        <v>7</v>
      </c>
      <c r="G23" s="1" t="s">
        <v>10</v>
      </c>
      <c r="H23" s="1">
        <v>1</v>
      </c>
      <c r="I23" s="1" t="s">
        <v>13</v>
      </c>
      <c r="J23" s="1" t="s">
        <v>17</v>
      </c>
      <c r="K23" s="4">
        <v>6</v>
      </c>
      <c r="L23" s="6">
        <f t="shared" si="10"/>
        <v>215</v>
      </c>
      <c r="M23" s="3" t="s">
        <v>8</v>
      </c>
      <c r="N23" s="1" t="s">
        <v>10</v>
      </c>
      <c r="O23" s="1">
        <v>1</v>
      </c>
      <c r="P23" s="1" t="s">
        <v>13</v>
      </c>
      <c r="Q23" s="1" t="s">
        <v>14</v>
      </c>
      <c r="R23" s="4">
        <v>6</v>
      </c>
      <c r="S23" s="11"/>
      <c r="T23" s="12" t="s">
        <v>69</v>
      </c>
      <c r="U23" s="25"/>
      <c r="V23" s="12" t="str">
        <f t="shared" si="2"/>
        <v/>
      </c>
      <c r="W23" s="12" t="str">
        <f t="shared" si="3"/>
        <v/>
      </c>
      <c r="X23" s="25"/>
      <c r="Y23" s="23">
        <f t="shared" si="4"/>
        <v>6</v>
      </c>
      <c r="Z23" s="23">
        <f t="shared" si="5"/>
        <v>6</v>
      </c>
      <c r="AA23" s="25"/>
      <c r="AB23" s="23" t="str">
        <f t="shared" si="6"/>
        <v/>
      </c>
      <c r="AC23" s="23" t="str">
        <f t="shared" si="7"/>
        <v/>
      </c>
      <c r="AD23" s="23"/>
      <c r="AE23" s="27" t="str">
        <f ca="1">IFERROR(IFERROR(VLOOKUP(F23&amp;"_"&amp;T23&amp;"_"&amp;data!$A$2,INDIRECT("A"&amp;ROW()+1&amp;":$D$100"),4,FALSE),IFERROR(VLOOKUP(F23&amp;"_"&amp;T23&amp;"_"&amp;data!$A$3,INDIRECT("A"&amp;ROW()+1&amp;":$D$100"),4,FALSE),IFERROR(VLOOKUP(F23&amp;"_"&amp;T23&amp;"_"&amp;data!$A$4,INDIRECT("A"&amp;ROW()+1&amp;":$D$100"),4,FALSE),IFERROR(VLOOKUP(F23&amp;"_"&amp;T23&amp;"_"&amp;data!$A$5,INDIRECT("A"&amp;ROW()+1&amp;":$D$100"),4,FALSE),IFERROR(VLOOKUP(F23&amp;"_"&amp;T23&amp;"_"&amp;data!$A$6,INDIRECT("A"&amp;ROW()+1&amp;":$D$100"),4,FALSE),IFERROR(VLOOKUP(F23&amp;"_"&amp;T23&amp;"_"&amp;data!$A$7,INDIRECT("A"&amp;ROW()+1&amp;":$D$100"),4,FALSE),VLOOKUP(F23&amp;"_"&amp;T23&amp;"_"&amp;data!$A$8,INDIRECT("A"&amp;ROW()+1&amp;":$D$100"),4,FALSE)))))))-OFFSET(AE23,1,3),"")</f>
        <v/>
      </c>
      <c r="AF23" s="27" t="str">
        <f ca="1">IFERROR(IFERROR(VLOOKUP(M23&amp;"_"&amp;T23&amp;"_"&amp;data!$A$2,INDIRECT("B"&amp;ROW()+1&amp;":$D$100"),3,FALSE),IFERROR(VLOOKUP(M23&amp;"_"&amp;T23&amp;"_"&amp;data!$A$3,INDIRECT("B"&amp;ROW()+1&amp;":$D$100"),3,FALSE),IFERROR(VLOOKUP(M23&amp;"_"&amp;T23&amp;"_"&amp;data!$A$4,INDIRECT("B"&amp;ROW()+1&amp;":$D$100"),3,FALSE),IFERROR(VLOOKUP(M23&amp;"_"&amp;T23&amp;"_"&amp;data!$A$5,INDIRECT("B"&amp;ROW()+1&amp;":$D$100"),3,FALSE),IFERROR(VLOOKUP(M23&amp;"_"&amp;T23&amp;"_"&amp;data!$A$6,INDIRECT("B"&amp;ROW()+1&amp;":$D$100"),3,FALSE),IFERROR(VLOOKUP(M23&amp;"_"&amp;T23&amp;"_"&amp;data!$A$7,INDIRECT("B"&amp;ROW()+1&amp;":$D$100"),3,FALSE),VLOOKUP(M23&amp;"_"&amp;T23&amp;"_"&amp;data!$A$8,INDIRECT("B"&amp;ROW()+1&amp;":$D$100"),3,FALSE)))))))-OFFSET(AF23,1,2),"")</f>
        <v/>
      </c>
      <c r="AG23" s="13"/>
      <c r="AH23" s="7">
        <f t="shared" ca="1" si="8"/>
        <v>0.47916666666666657</v>
      </c>
      <c r="AI23" s="1">
        <f t="shared" si="14"/>
        <v>9</v>
      </c>
      <c r="AJ23" s="1">
        <f t="shared" si="9"/>
        <v>1</v>
      </c>
      <c r="AK23" s="1" cm="1">
        <f t="array" ref="AK23">IFERROR(LEN(_xlfn.TEXTJOIN("",TRUE,_xlfn.UNIQUE(_xlfn.MAKEARRAY(LEN(SUBSTITUTE(SUBSTITUTE(SUBSTITUTE(J23,"・",""),"　","")," ","")&amp;SUBSTITUTE(SUBSTITUTE(SUBSTITUTE(Q23,"・",""),"　","")," ","")),1,_xlfn.LAMBDA(_xlpm.row,_xlpm.col,MID(SUBSTITUTE(SUBSTITUTE(SUBSTITUTE(J23,"・",""),"　","")," ","")&amp;SUBSTITUTE(SUBSTITUTE(SUBSTITUTE(Q23,"・",""),"　","")," ",""),_xlpm.row,1)))))),0)</f>
        <v>4</v>
      </c>
      <c r="AL23" s="9">
        <f>90+30</f>
        <v>120</v>
      </c>
      <c r="AM23" s="10">
        <v>1</v>
      </c>
    </row>
    <row r="24" spans="1:39" ht="23.1" customHeight="1" x14ac:dyDescent="0.15">
      <c r="A24" s="79" t="str">
        <f t="shared" si="0"/>
        <v>シニアⅡＡ_La_決勝</v>
      </c>
      <c r="B24" s="93" t="str">
        <f t="shared" si="1"/>
        <v/>
      </c>
      <c r="C24" s="95"/>
      <c r="D24" s="77">
        <f t="shared" ca="1" si="11"/>
        <v>0.48541666666666655</v>
      </c>
      <c r="E24" s="6">
        <f>MAX($E$5:E23)+1+IF(MAX($E$5:E23)=0,100,0)</f>
        <v>116</v>
      </c>
      <c r="F24" s="45" t="s">
        <v>49</v>
      </c>
      <c r="G24" s="1" t="s">
        <v>10</v>
      </c>
      <c r="H24" s="1">
        <v>1</v>
      </c>
      <c r="I24" s="1" t="s">
        <v>13</v>
      </c>
      <c r="J24" s="1" t="s">
        <v>14</v>
      </c>
      <c r="K24" s="4">
        <v>6</v>
      </c>
      <c r="L24" s="6">
        <f t="shared" si="10"/>
        <v>216</v>
      </c>
      <c r="M24" s="71"/>
      <c r="N24" s="57"/>
      <c r="O24" s="57"/>
      <c r="P24" s="57"/>
      <c r="Q24" s="57"/>
      <c r="R24" s="58"/>
      <c r="S24" s="11"/>
      <c r="T24" s="12" t="s">
        <v>69</v>
      </c>
      <c r="U24" s="25"/>
      <c r="V24" s="12" t="str">
        <f t="shared" si="2"/>
        <v/>
      </c>
      <c r="W24" s="12" t="str">
        <f t="shared" si="3"/>
        <v/>
      </c>
      <c r="X24" s="25"/>
      <c r="Y24" s="23">
        <f t="shared" si="4"/>
        <v>6</v>
      </c>
      <c r="Z24" s="23" t="str">
        <f t="shared" si="5"/>
        <v/>
      </c>
      <c r="AA24" s="25"/>
      <c r="AB24" s="23" t="str">
        <f t="shared" si="6"/>
        <v/>
      </c>
      <c r="AC24" s="23" t="str">
        <f t="shared" si="7"/>
        <v/>
      </c>
      <c r="AD24" s="23"/>
      <c r="AE24" s="27" t="str">
        <f ca="1">IFERROR(IFERROR(VLOOKUP(F24&amp;"_"&amp;T24&amp;"_"&amp;data!$A$2,INDIRECT("A"&amp;ROW()+1&amp;":$D$100"),4,FALSE),IFERROR(VLOOKUP(F24&amp;"_"&amp;T24&amp;"_"&amp;data!$A$3,INDIRECT("A"&amp;ROW()+1&amp;":$D$100"),4,FALSE),IFERROR(VLOOKUP(F24&amp;"_"&amp;T24&amp;"_"&amp;data!$A$4,INDIRECT("A"&amp;ROW()+1&amp;":$D$100"),4,FALSE),IFERROR(VLOOKUP(F24&amp;"_"&amp;T24&amp;"_"&amp;data!$A$5,INDIRECT("A"&amp;ROW()+1&amp;":$D$100"),4,FALSE),IFERROR(VLOOKUP(F24&amp;"_"&amp;T24&amp;"_"&amp;data!$A$6,INDIRECT("A"&amp;ROW()+1&amp;":$D$100"),4,FALSE),IFERROR(VLOOKUP(F24&amp;"_"&amp;T24&amp;"_"&amp;data!$A$7,INDIRECT("A"&amp;ROW()+1&amp;":$D$100"),4,FALSE),VLOOKUP(F24&amp;"_"&amp;T24&amp;"_"&amp;data!$A$8,INDIRECT("A"&amp;ROW()+1&amp;":$D$100"),4,FALSE)))))))-OFFSET(AE24,1,3),"")</f>
        <v/>
      </c>
      <c r="AF24" s="27" t="str">
        <f ca="1">IFERROR(IFERROR(VLOOKUP(M24&amp;"_"&amp;T24&amp;"_"&amp;data!$A$2,INDIRECT("B"&amp;ROW()+1&amp;":$D$100"),3,FALSE),IFERROR(VLOOKUP(M24&amp;"_"&amp;T24&amp;"_"&amp;data!$A$3,INDIRECT("B"&amp;ROW()+1&amp;":$D$100"),3,FALSE),IFERROR(VLOOKUP(M24&amp;"_"&amp;T24&amp;"_"&amp;data!$A$4,INDIRECT("B"&amp;ROW()+1&amp;":$D$100"),3,FALSE),IFERROR(VLOOKUP(M24&amp;"_"&amp;T24&amp;"_"&amp;data!$A$5,INDIRECT("B"&amp;ROW()+1&amp;":$D$100"),3,FALSE),IFERROR(VLOOKUP(M24&amp;"_"&amp;T24&amp;"_"&amp;data!$A$6,INDIRECT("B"&amp;ROW()+1&amp;":$D$100"),3,FALSE),IFERROR(VLOOKUP(M24&amp;"_"&amp;T24&amp;"_"&amp;data!$A$7,INDIRECT("B"&amp;ROW()+1&amp;":$D$100"),3,FALSE),VLOOKUP(M24&amp;"_"&amp;T24&amp;"_"&amp;data!$A$8,INDIRECT("B"&amp;ROW()+1&amp;":$D$100"),3,FALSE)))))))-OFFSET(AF24,1,2),"")</f>
        <v/>
      </c>
      <c r="AG24" s="13"/>
      <c r="AH24" s="7">
        <f t="shared" ca="1" si="8"/>
        <v>0.48541666666666655</v>
      </c>
      <c r="AI24" s="1">
        <f t="shared" si="14"/>
        <v>7</v>
      </c>
      <c r="AJ24" s="1">
        <f t="shared" si="9"/>
        <v>1</v>
      </c>
      <c r="AK24" s="1" cm="1">
        <f t="array" ref="AK24">IFERROR(LEN(_xlfn.TEXTJOIN("",TRUE,_xlfn.UNIQUE(_xlfn.MAKEARRAY(LEN(SUBSTITUTE(SUBSTITUTE(SUBSTITUTE(J24,"・",""),"　","")," ","")&amp;SUBSTITUTE(SUBSTITUTE(SUBSTITUTE(Q24,"・",""),"　","")," ","")),1,_xlfn.LAMBDA(_xlpm.row,_xlpm.col,MID(SUBSTITUTE(SUBSTITUTE(SUBSTITUTE(J24,"・",""),"　","")," ","")&amp;SUBSTITUTE(SUBSTITUTE(SUBSTITUTE(Q24,"・",""),"　","")," ",""),_xlpm.row,1)))))),0)</f>
        <v>3</v>
      </c>
      <c r="AL24" s="9">
        <f>90+30</f>
        <v>120</v>
      </c>
      <c r="AM24" s="10">
        <v>1</v>
      </c>
    </row>
    <row r="25" spans="1:39" ht="20.100000000000001" customHeight="1" x14ac:dyDescent="0.15">
      <c r="A25" s="79" t="str">
        <f t="shared" si="0"/>
        <v/>
      </c>
      <c r="B25" s="93" t="str">
        <f t="shared" si="1"/>
        <v/>
      </c>
      <c r="C25" s="95"/>
      <c r="D25" s="77">
        <f t="shared" ca="1" si="11"/>
        <v>0.49027777777777765</v>
      </c>
      <c r="E25" s="132" t="s">
        <v>40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4"/>
      <c r="S25" s="11"/>
      <c r="T25" s="12"/>
      <c r="U25" s="25"/>
      <c r="V25" s="12" t="str">
        <f t="shared" si="2"/>
        <v/>
      </c>
      <c r="W25" s="12" t="str">
        <f t="shared" si="3"/>
        <v/>
      </c>
      <c r="X25" s="25"/>
      <c r="Y25" s="23" t="str">
        <f t="shared" si="4"/>
        <v/>
      </c>
      <c r="Z25" s="23" t="str">
        <f t="shared" si="5"/>
        <v/>
      </c>
      <c r="AA25" s="25"/>
      <c r="AB25" s="23" t="str">
        <f t="shared" si="6"/>
        <v/>
      </c>
      <c r="AC25" s="23" t="str">
        <f t="shared" si="7"/>
        <v/>
      </c>
      <c r="AD25" s="23"/>
      <c r="AE25" s="27" t="str">
        <f ca="1">IFERROR(IFERROR(VLOOKUP(F25&amp;"_"&amp;T25&amp;"_"&amp;data!$A$2,INDIRECT("A"&amp;ROW()+1&amp;":$D$100"),4,FALSE),IFERROR(VLOOKUP(F25&amp;"_"&amp;T25&amp;"_"&amp;data!$A$3,INDIRECT("A"&amp;ROW()+1&amp;":$D$100"),4,FALSE),IFERROR(VLOOKUP(F25&amp;"_"&amp;T25&amp;"_"&amp;data!$A$4,INDIRECT("A"&amp;ROW()+1&amp;":$D$100"),4,FALSE),IFERROR(VLOOKUP(F25&amp;"_"&amp;T25&amp;"_"&amp;data!$A$5,INDIRECT("A"&amp;ROW()+1&amp;":$D$100"),4,FALSE),IFERROR(VLOOKUP(F25&amp;"_"&amp;T25&amp;"_"&amp;data!$A$6,INDIRECT("A"&amp;ROW()+1&amp;":$D$100"),4,FALSE),IFERROR(VLOOKUP(F25&amp;"_"&amp;T25&amp;"_"&amp;data!$A$7,INDIRECT("A"&amp;ROW()+1&amp;":$D$100"),4,FALSE),VLOOKUP(F25&amp;"_"&amp;T25&amp;"_"&amp;data!$A$8,INDIRECT("A"&amp;ROW()+1&amp;":$D$100"),4,FALSE)))))))-OFFSET(AE25,1,3),"")</f>
        <v/>
      </c>
      <c r="AF25" s="27" t="str">
        <f ca="1">IFERROR(IFERROR(VLOOKUP(M25&amp;"_"&amp;T25&amp;"_"&amp;data!$A$2,INDIRECT("B"&amp;ROW()+1&amp;":$D$100"),3,FALSE),IFERROR(VLOOKUP(M25&amp;"_"&amp;T25&amp;"_"&amp;data!$A$3,INDIRECT("B"&amp;ROW()+1&amp;":$D$100"),3,FALSE),IFERROR(VLOOKUP(M25&amp;"_"&amp;T25&amp;"_"&amp;data!$A$4,INDIRECT("B"&amp;ROW()+1&amp;":$D$100"),3,FALSE),IFERROR(VLOOKUP(M25&amp;"_"&amp;T25&amp;"_"&amp;data!$A$5,INDIRECT("B"&amp;ROW()+1&amp;":$D$100"),3,FALSE),IFERROR(VLOOKUP(M25&amp;"_"&amp;T25&amp;"_"&amp;data!$A$6,INDIRECT("B"&amp;ROW()+1&amp;":$D$100"),3,FALSE),IFERROR(VLOOKUP(M25&amp;"_"&amp;T25&amp;"_"&amp;data!$A$7,INDIRECT("B"&amp;ROW()+1&amp;":$D$100"),3,FALSE),VLOOKUP(M25&amp;"_"&amp;T25&amp;"_"&amp;data!$A$8,INDIRECT("B"&amp;ROW()+1&amp;":$D$100"),3,FALSE)))))))-OFFSET(AF25,1,2),"")</f>
        <v/>
      </c>
      <c r="AG25" s="13"/>
      <c r="AH25" s="7">
        <f t="shared" ca="1" si="8"/>
        <v>0.49027777777777765</v>
      </c>
      <c r="AI25" s="8">
        <v>25</v>
      </c>
      <c r="AJ25" s="38">
        <f>AI15+AI16+AI17+AI18+AI19+AI20+AI21+AI22+AI23+AI24</f>
        <v>57</v>
      </c>
      <c r="AK25" s="39" t="s">
        <v>29</v>
      </c>
      <c r="AL25" s="9"/>
      <c r="AM25" s="10"/>
    </row>
    <row r="26" spans="1:39" ht="20.100000000000001" customHeight="1" x14ac:dyDescent="0.15">
      <c r="A26" s="79" t="str">
        <f t="shared" si="0"/>
        <v/>
      </c>
      <c r="B26" s="93" t="str">
        <f t="shared" si="1"/>
        <v/>
      </c>
      <c r="C26" s="95"/>
      <c r="D26" s="77">
        <f t="shared" ca="1" si="11"/>
        <v>0.50763888888888875</v>
      </c>
      <c r="E26" s="132" t="s">
        <v>36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4"/>
      <c r="S26" s="11"/>
      <c r="T26" s="12"/>
      <c r="U26" s="13"/>
      <c r="V26" s="12" t="str">
        <f t="shared" si="2"/>
        <v/>
      </c>
      <c r="W26" s="12" t="str">
        <f t="shared" si="3"/>
        <v/>
      </c>
      <c r="X26" s="13"/>
      <c r="Y26" s="23" t="str">
        <f t="shared" si="4"/>
        <v/>
      </c>
      <c r="Z26" s="23" t="str">
        <f t="shared" si="5"/>
        <v/>
      </c>
      <c r="AA26" s="13"/>
      <c r="AB26" s="23" t="str">
        <f t="shared" si="6"/>
        <v/>
      </c>
      <c r="AC26" s="23" t="str">
        <f t="shared" si="7"/>
        <v/>
      </c>
      <c r="AD26" s="14"/>
      <c r="AE26" s="27" t="str">
        <f ca="1">IFERROR(IFERROR(VLOOKUP(F26&amp;"_"&amp;T26&amp;"_"&amp;data!$A$2,INDIRECT("A"&amp;ROW()+1&amp;":$D$100"),4,FALSE),IFERROR(VLOOKUP(F26&amp;"_"&amp;T26&amp;"_"&amp;data!$A$3,INDIRECT("A"&amp;ROW()+1&amp;":$D$100"),4,FALSE),IFERROR(VLOOKUP(F26&amp;"_"&amp;T26&amp;"_"&amp;data!$A$4,INDIRECT("A"&amp;ROW()+1&amp;":$D$100"),4,FALSE),IFERROR(VLOOKUP(F26&amp;"_"&amp;T26&amp;"_"&amp;data!$A$5,INDIRECT("A"&amp;ROW()+1&amp;":$D$100"),4,FALSE),IFERROR(VLOOKUP(F26&amp;"_"&amp;T26&amp;"_"&amp;data!$A$6,INDIRECT("A"&amp;ROW()+1&amp;":$D$100"),4,FALSE),IFERROR(VLOOKUP(F26&amp;"_"&amp;T26&amp;"_"&amp;data!$A$7,INDIRECT("A"&amp;ROW()+1&amp;":$D$100"),4,FALSE),VLOOKUP(F26&amp;"_"&amp;T26&amp;"_"&amp;data!$A$8,INDIRECT("A"&amp;ROW()+1&amp;":$D$100"),4,FALSE)))))))-OFFSET(AE26,1,3),"")</f>
        <v/>
      </c>
      <c r="AF26" s="27" t="str">
        <f ca="1">IFERROR(IFERROR(VLOOKUP(M26&amp;"_"&amp;T26&amp;"_"&amp;data!$A$2,INDIRECT("B"&amp;ROW()+1&amp;":$D$100"),3,FALSE),IFERROR(VLOOKUP(M26&amp;"_"&amp;T26&amp;"_"&amp;data!$A$3,INDIRECT("B"&amp;ROW()+1&amp;":$D$100"),3,FALSE),IFERROR(VLOOKUP(M26&amp;"_"&amp;T26&amp;"_"&amp;data!$A$4,INDIRECT("B"&amp;ROW()+1&amp;":$D$100"),3,FALSE),IFERROR(VLOOKUP(M26&amp;"_"&amp;T26&amp;"_"&amp;data!$A$5,INDIRECT("B"&amp;ROW()+1&amp;":$D$100"),3,FALSE),IFERROR(VLOOKUP(M26&amp;"_"&amp;T26&amp;"_"&amp;data!$A$6,INDIRECT("B"&amp;ROW()+1&amp;":$D$100"),3,FALSE),IFERROR(VLOOKUP(M26&amp;"_"&amp;T26&amp;"_"&amp;data!$A$7,INDIRECT("B"&amp;ROW()+1&amp;":$D$100"),3,FALSE),VLOOKUP(M26&amp;"_"&amp;T26&amp;"_"&amp;data!$A$8,INDIRECT("B"&amp;ROW()+1&amp;":$D$100"),3,FALSE)))))))-OFFSET(AF26,1,2),"")</f>
        <v/>
      </c>
      <c r="AG26" s="13"/>
      <c r="AH26" s="7">
        <f t="shared" ca="1" si="8"/>
        <v>0.50763888888888875</v>
      </c>
      <c r="AI26" s="8">
        <v>35</v>
      </c>
      <c r="AJ26" s="1" t="str">
        <f t="shared" ref="AJ26:AJ27" si="15">IF(AND(LEN(H26)=0,LEN(O26)=0),"",MAX(H26,O26))</f>
        <v/>
      </c>
      <c r="AK26" s="1" t="str" cm="1">
        <f t="array" ref="AK26">IF(AND(LEN(J26)=0,LEN(Q26)=0),"",LEN(_xlfn.TEXTJOIN("",TRUE,_xlfn.UNIQUE(_xlfn.MAKEARRAY(LEN(J26&amp;Q26),1,_xlfn.LAMBDA(_xlpm.row,_xlpm.col,MID(J26&amp;Q26,_xlpm.row,1)))))))</f>
        <v/>
      </c>
      <c r="AL26" s="9"/>
      <c r="AM26" s="10"/>
    </row>
    <row r="27" spans="1:39" ht="23.1" customHeight="1" x14ac:dyDescent="0.15">
      <c r="A27" s="79" t="str">
        <f t="shared" si="0"/>
        <v/>
      </c>
      <c r="B27" s="93" t="str">
        <f t="shared" si="1"/>
        <v/>
      </c>
      <c r="C27" s="95"/>
      <c r="D27" s="77">
        <f t="shared" ca="1" si="11"/>
        <v>0.53194444444444433</v>
      </c>
      <c r="E27" s="132" t="s">
        <v>39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4"/>
      <c r="S27" s="11"/>
      <c r="T27" s="12"/>
      <c r="U27" s="13"/>
      <c r="V27" s="12" t="str">
        <f t="shared" si="2"/>
        <v/>
      </c>
      <c r="W27" s="12" t="str">
        <f t="shared" si="3"/>
        <v/>
      </c>
      <c r="X27" s="13"/>
      <c r="Y27" s="23" t="str">
        <f t="shared" si="4"/>
        <v/>
      </c>
      <c r="Z27" s="23" t="str">
        <f t="shared" si="5"/>
        <v/>
      </c>
      <c r="AA27" s="13"/>
      <c r="AB27" s="23" t="str">
        <f t="shared" si="6"/>
        <v/>
      </c>
      <c r="AC27" s="23" t="str">
        <f t="shared" si="7"/>
        <v/>
      </c>
      <c r="AD27" s="14"/>
      <c r="AE27" s="27" t="str">
        <f ca="1">IFERROR(IFERROR(VLOOKUP(F27&amp;"_"&amp;T27&amp;"_"&amp;data!$A$2,INDIRECT("A"&amp;ROW()+1&amp;":$D$100"),4,FALSE),IFERROR(VLOOKUP(F27&amp;"_"&amp;T27&amp;"_"&amp;data!$A$3,INDIRECT("A"&amp;ROW()+1&amp;":$D$100"),4,FALSE),IFERROR(VLOOKUP(F27&amp;"_"&amp;T27&amp;"_"&amp;data!$A$4,INDIRECT("A"&amp;ROW()+1&amp;":$D$100"),4,FALSE),IFERROR(VLOOKUP(F27&amp;"_"&amp;T27&amp;"_"&amp;data!$A$5,INDIRECT("A"&amp;ROW()+1&amp;":$D$100"),4,FALSE),IFERROR(VLOOKUP(F27&amp;"_"&amp;T27&amp;"_"&amp;data!$A$6,INDIRECT("A"&amp;ROW()+1&amp;":$D$100"),4,FALSE),IFERROR(VLOOKUP(F27&amp;"_"&amp;T27&amp;"_"&amp;data!$A$7,INDIRECT("A"&amp;ROW()+1&amp;":$D$100"),4,FALSE),VLOOKUP(F27&amp;"_"&amp;T27&amp;"_"&amp;data!$A$8,INDIRECT("A"&amp;ROW()+1&amp;":$D$100"),4,FALSE)))))))-OFFSET(AE27,1,3),"")</f>
        <v/>
      </c>
      <c r="AF27" s="27" t="str">
        <f ca="1">IFERROR(IFERROR(VLOOKUP(M27&amp;"_"&amp;T27&amp;"_"&amp;data!$A$2,INDIRECT("B"&amp;ROW()+1&amp;":$D$100"),3,FALSE),IFERROR(VLOOKUP(M27&amp;"_"&amp;T27&amp;"_"&amp;data!$A$3,INDIRECT("B"&amp;ROW()+1&amp;":$D$100"),3,FALSE),IFERROR(VLOOKUP(M27&amp;"_"&amp;T27&amp;"_"&amp;data!$A$4,INDIRECT("B"&amp;ROW()+1&amp;":$D$100"),3,FALSE),IFERROR(VLOOKUP(M27&amp;"_"&amp;T27&amp;"_"&amp;data!$A$5,INDIRECT("B"&amp;ROW()+1&amp;":$D$100"),3,FALSE),IFERROR(VLOOKUP(M27&amp;"_"&amp;T27&amp;"_"&amp;data!$A$6,INDIRECT("B"&amp;ROW()+1&amp;":$D$100"),3,FALSE),IFERROR(VLOOKUP(M27&amp;"_"&amp;T27&amp;"_"&amp;data!$A$7,INDIRECT("B"&amp;ROW()+1&amp;":$D$100"),3,FALSE),VLOOKUP(M27&amp;"_"&amp;T27&amp;"_"&amp;data!$A$8,INDIRECT("B"&amp;ROW()+1&amp;":$D$100"),3,FALSE)))))))-OFFSET(AF27,1,2),"")</f>
        <v/>
      </c>
      <c r="AG27" s="13"/>
      <c r="AH27" s="7">
        <f t="shared" ca="1" si="8"/>
        <v>0.53194444444444433</v>
      </c>
      <c r="AI27" s="8">
        <v>5</v>
      </c>
      <c r="AJ27" s="1" t="str">
        <f t="shared" si="15"/>
        <v/>
      </c>
      <c r="AK27" s="1" t="str" cm="1">
        <f t="array" ref="AK27">IF(AND(LEN(J27)=0,LEN(Q27)=0),"",LEN(_xlfn.TEXTJOIN("",TRUE,_xlfn.UNIQUE(_xlfn.MAKEARRAY(LEN(J27&amp;Q27),1,_xlfn.LAMBDA(_xlpm.row,_xlpm.col,MID(J27&amp;Q27,_xlpm.row,1)))))))</f>
        <v/>
      </c>
      <c r="AL27" s="9"/>
      <c r="AM27" s="10"/>
    </row>
    <row r="28" spans="1:39" ht="23.1" customHeight="1" x14ac:dyDescent="0.15">
      <c r="A28" s="79" t="str">
        <f t="shared" si="0"/>
        <v/>
      </c>
      <c r="B28" s="93" t="str">
        <f t="shared" si="1"/>
        <v>シニアⅤ_St_1次予選</v>
      </c>
      <c r="C28" s="95"/>
      <c r="D28" s="77">
        <f t="shared" ca="1" si="11"/>
        <v>0.53541666666666654</v>
      </c>
      <c r="E28" s="6">
        <f>MAX($E$5:E27)+1+IF(MAX($E$5:E27)=0,100,0)</f>
        <v>117</v>
      </c>
      <c r="F28" s="3"/>
      <c r="G28" s="1"/>
      <c r="H28" s="1"/>
      <c r="I28" s="1"/>
      <c r="J28" s="1"/>
      <c r="K28" s="4"/>
      <c r="L28" s="6">
        <f t="shared" ref="L28:L30" si="16">E28+100</f>
        <v>217</v>
      </c>
      <c r="M28" s="3" t="s">
        <v>34</v>
      </c>
      <c r="N28" s="1" t="s">
        <v>2</v>
      </c>
      <c r="O28" s="2">
        <v>2</v>
      </c>
      <c r="P28" s="1">
        <v>12</v>
      </c>
      <c r="Q28" s="1" t="s">
        <v>19</v>
      </c>
      <c r="R28" s="5">
        <v>21</v>
      </c>
      <c r="S28" s="11"/>
      <c r="T28" s="12" t="s">
        <v>73</v>
      </c>
      <c r="U28" s="25"/>
      <c r="V28" s="12" t="str">
        <f t="shared" si="2"/>
        <v/>
      </c>
      <c r="W28" s="12">
        <f t="shared" si="3"/>
        <v>0.5714285714285714</v>
      </c>
      <c r="X28" s="25"/>
      <c r="Y28" s="23" t="str">
        <f t="shared" si="4"/>
        <v/>
      </c>
      <c r="Z28" s="23">
        <f t="shared" si="5"/>
        <v>10.5</v>
      </c>
      <c r="AA28" s="25"/>
      <c r="AB28" s="23" t="str">
        <f t="shared" si="6"/>
        <v/>
      </c>
      <c r="AC28" s="23">
        <f t="shared" si="7"/>
        <v>6</v>
      </c>
      <c r="AD28" s="23"/>
      <c r="AE28" s="27" t="str">
        <f ca="1">IFERROR(IFERROR(VLOOKUP(F28&amp;"_"&amp;T28&amp;"_"&amp;data!$A$2,INDIRECT("A"&amp;ROW()+1&amp;":$D$100"),4,FALSE),IFERROR(VLOOKUP(F28&amp;"_"&amp;T28&amp;"_"&amp;data!$A$3,INDIRECT("A"&amp;ROW()+1&amp;":$D$100"),4,FALSE),IFERROR(VLOOKUP(F28&amp;"_"&amp;T28&amp;"_"&amp;data!$A$4,INDIRECT("A"&amp;ROW()+1&amp;":$D$100"),4,FALSE),IFERROR(VLOOKUP(F28&amp;"_"&amp;T28&amp;"_"&amp;data!$A$5,INDIRECT("A"&amp;ROW()+1&amp;":$D$100"),4,FALSE),IFERROR(VLOOKUP(F28&amp;"_"&amp;T28&amp;"_"&amp;data!$A$6,INDIRECT("A"&amp;ROW()+1&amp;":$D$100"),4,FALSE),IFERROR(VLOOKUP(F28&amp;"_"&amp;T28&amp;"_"&amp;data!$A$7,INDIRECT("A"&amp;ROW()+1&amp;":$D$100"),4,FALSE),VLOOKUP(F28&amp;"_"&amp;T28&amp;"_"&amp;data!$A$8,INDIRECT("A"&amp;ROW()+1&amp;":$D$100"),4,FALSE)))))))-OFFSET(AE28,1,3),"")</f>
        <v/>
      </c>
      <c r="AF28" s="27">
        <f ca="1">IFERROR(IFERROR(VLOOKUP(M28&amp;"_"&amp;T28&amp;"_"&amp;data!$A$2,INDIRECT("B"&amp;ROW()+1&amp;":$D$100"),3,FALSE),IFERROR(VLOOKUP(M28&amp;"_"&amp;T28&amp;"_"&amp;data!$A$3,INDIRECT("B"&amp;ROW()+1&amp;":$D$100"),3,FALSE),IFERROR(VLOOKUP(M28&amp;"_"&amp;T28&amp;"_"&amp;data!$A$4,INDIRECT("B"&amp;ROW()+1&amp;":$D$100"),3,FALSE),IFERROR(VLOOKUP(M28&amp;"_"&amp;T28&amp;"_"&amp;data!$A$5,INDIRECT("B"&amp;ROW()+1&amp;":$D$100"),3,FALSE),IFERROR(VLOOKUP(M28&amp;"_"&amp;T28&amp;"_"&amp;data!$A$6,INDIRECT("B"&amp;ROW()+1&amp;":$D$100"),3,FALSE),IFERROR(VLOOKUP(M28&amp;"_"&amp;T28&amp;"_"&amp;data!$A$7,INDIRECT("B"&amp;ROW()+1&amp;":$D$100"),3,FALSE),VLOOKUP(M28&amp;"_"&amp;T28&amp;"_"&amp;data!$A$8,INDIRECT("B"&amp;ROW()+1&amp;":$D$100"),3,FALSE)))))))-OFFSET(AF28,1,2),"")</f>
        <v>7.0138888888888862E-2</v>
      </c>
      <c r="AG28" s="13"/>
      <c r="AH28" s="7">
        <f t="shared" ca="1" si="8"/>
        <v>0.53541666666666654</v>
      </c>
      <c r="AI28" s="1">
        <f t="shared" ref="AI28:AI30" si="17">INT((AJ28*AK28*AL28)/60+0.99+AM28)</f>
        <v>8</v>
      </c>
      <c r="AJ28" s="1">
        <f t="shared" ref="AJ28:AJ30" si="18">MAX(H28,O28)</f>
        <v>2</v>
      </c>
      <c r="AK28" s="1" cm="1">
        <f t="array" ref="AK28">IFERROR(LEN(_xlfn.TEXTJOIN("",TRUE,_xlfn.UNIQUE(_xlfn.MAKEARRAY(LEN(SUBSTITUTE(SUBSTITUTE(SUBSTITUTE(J28,"・",""),"　","")," ","")&amp;SUBSTITUTE(SUBSTITUTE(SUBSTITUTE(Q28,"・",""),"　","")," ","")),1,_xlfn.LAMBDA(_xlpm.row,_xlpm.col,MID(SUBSTITUTE(SUBSTITUTE(SUBSTITUTE(J28,"・",""),"　","")," ","")&amp;SUBSTITUTE(SUBSTITUTE(SUBSTITUTE(Q28,"・",""),"　","")," ",""),_xlpm.row,1)))))),0)</f>
        <v>2</v>
      </c>
      <c r="AL28" s="9">
        <f t="shared" ref="AL28:AL45" si="19">75+35</f>
        <v>110</v>
      </c>
      <c r="AM28" s="10">
        <v>0</v>
      </c>
    </row>
    <row r="29" spans="1:39" ht="23.1" customHeight="1" x14ac:dyDescent="0.15">
      <c r="A29" s="79" t="str">
        <f t="shared" si="0"/>
        <v/>
      </c>
      <c r="B29" s="93" t="str">
        <f t="shared" si="1"/>
        <v>D級戦_St_1次予選</v>
      </c>
      <c r="C29" s="95"/>
      <c r="D29" s="77">
        <f t="shared" ca="1" si="11"/>
        <v>0.54097222222222208</v>
      </c>
      <c r="E29" s="6">
        <f>MAX($E$5:E28)+1+IF(MAX($E$5:E28)=0,100,0)</f>
        <v>118</v>
      </c>
      <c r="F29" s="3"/>
      <c r="G29" s="1"/>
      <c r="H29" s="1"/>
      <c r="I29" s="1"/>
      <c r="J29" s="1"/>
      <c r="K29" s="4"/>
      <c r="L29" s="6">
        <f t="shared" si="16"/>
        <v>218</v>
      </c>
      <c r="M29" s="3" t="s">
        <v>6</v>
      </c>
      <c r="N29" s="1" t="s">
        <v>2</v>
      </c>
      <c r="O29" s="2">
        <v>6</v>
      </c>
      <c r="P29" s="2">
        <v>48</v>
      </c>
      <c r="Q29" s="1" t="s">
        <v>12</v>
      </c>
      <c r="R29" s="5">
        <v>65</v>
      </c>
      <c r="S29" s="11"/>
      <c r="T29" s="12" t="s">
        <v>73</v>
      </c>
      <c r="U29" s="25"/>
      <c r="V29" s="12" t="str">
        <f t="shared" si="2"/>
        <v/>
      </c>
      <c r="W29" s="12">
        <f t="shared" si="3"/>
        <v>0.7384615384615385</v>
      </c>
      <c r="X29" s="25"/>
      <c r="Y29" s="23" t="str">
        <f t="shared" si="4"/>
        <v/>
      </c>
      <c r="Z29" s="23">
        <f t="shared" si="5"/>
        <v>10.833333333333334</v>
      </c>
      <c r="AA29" s="25"/>
      <c r="AB29" s="23" t="str">
        <f t="shared" si="6"/>
        <v/>
      </c>
      <c r="AC29" s="23">
        <f t="shared" si="7"/>
        <v>8</v>
      </c>
      <c r="AD29" s="23"/>
      <c r="AE29" s="27" t="str">
        <f ca="1">IFERROR(IFERROR(VLOOKUP(F29&amp;"_"&amp;T29&amp;"_"&amp;data!$A$2,INDIRECT("A"&amp;ROW()+1&amp;":$D$100"),4,FALSE),IFERROR(VLOOKUP(F29&amp;"_"&amp;T29&amp;"_"&amp;data!$A$3,INDIRECT("A"&amp;ROW()+1&amp;":$D$100"),4,FALSE),IFERROR(VLOOKUP(F29&amp;"_"&amp;T29&amp;"_"&amp;data!$A$4,INDIRECT("A"&amp;ROW()+1&amp;":$D$100"),4,FALSE),IFERROR(VLOOKUP(F29&amp;"_"&amp;T29&amp;"_"&amp;data!$A$5,INDIRECT("A"&amp;ROW()+1&amp;":$D$100"),4,FALSE),IFERROR(VLOOKUP(F29&amp;"_"&amp;T29&amp;"_"&amp;data!$A$6,INDIRECT("A"&amp;ROW()+1&amp;":$D$100"),4,FALSE),IFERROR(VLOOKUP(F29&amp;"_"&amp;T29&amp;"_"&amp;data!$A$7,INDIRECT("A"&amp;ROW()+1&amp;":$D$100"),4,FALSE),VLOOKUP(F29&amp;"_"&amp;T29&amp;"_"&amp;data!$A$8,INDIRECT("A"&amp;ROW()+1&amp;":$D$100"),4,FALSE)))))))-OFFSET(AE29,1,3),"")</f>
        <v/>
      </c>
      <c r="AF29" s="27">
        <f ca="1">IFERROR(IFERROR(VLOOKUP(M29&amp;"_"&amp;T29&amp;"_"&amp;data!$A$2,INDIRECT("B"&amp;ROW()+1&amp;":$D$100"),3,FALSE),IFERROR(VLOOKUP(M29&amp;"_"&amp;T29&amp;"_"&amp;data!$A$3,INDIRECT("B"&amp;ROW()+1&amp;":$D$100"),3,FALSE),IFERROR(VLOOKUP(M29&amp;"_"&amp;T29&amp;"_"&amp;data!$A$4,INDIRECT("B"&amp;ROW()+1&amp;":$D$100"),3,FALSE),IFERROR(VLOOKUP(M29&amp;"_"&amp;T29&amp;"_"&amp;data!$A$5,INDIRECT("B"&amp;ROW()+1&amp;":$D$100"),3,FALSE),IFERROR(VLOOKUP(M29&amp;"_"&amp;T29&amp;"_"&amp;data!$A$6,INDIRECT("B"&amp;ROW()+1&amp;":$D$100"),3,FALSE),IFERROR(VLOOKUP(M29&amp;"_"&amp;T29&amp;"_"&amp;data!$A$7,INDIRECT("B"&amp;ROW()+1&amp;":$D$100"),3,FALSE),VLOOKUP(M29&amp;"_"&amp;T29&amp;"_"&amp;data!$A$8,INDIRECT("B"&amp;ROW()+1&amp;":$D$100"),3,FALSE)))))))-OFFSET(AF29,1,2),"")</f>
        <v>6.25E-2</v>
      </c>
      <c r="AG29" s="13"/>
      <c r="AH29" s="7">
        <f t="shared" ca="1" si="8"/>
        <v>0.54097222222222208</v>
      </c>
      <c r="AI29" s="1">
        <f t="shared" si="17"/>
        <v>22</v>
      </c>
      <c r="AJ29" s="1">
        <f t="shared" si="18"/>
        <v>6</v>
      </c>
      <c r="AK29" s="1" cm="1">
        <f t="array" ref="AK29">IFERROR(LEN(_xlfn.TEXTJOIN("",TRUE,_xlfn.UNIQUE(_xlfn.MAKEARRAY(LEN(SUBSTITUTE(SUBSTITUTE(SUBSTITUTE(J29,"・",""),"　","")," ","")&amp;SUBSTITUTE(SUBSTITUTE(SUBSTITUTE(Q29,"・",""),"　","")," ","")),1,_xlfn.LAMBDA(_xlpm.row,_xlpm.col,MID(SUBSTITUTE(SUBSTITUTE(SUBSTITUTE(J29,"・",""),"　","")," ","")&amp;SUBSTITUTE(SUBSTITUTE(SUBSTITUTE(Q29,"・",""),"　","")," ",""),_xlpm.row,1)))))),0)</f>
        <v>2</v>
      </c>
      <c r="AL29" s="9">
        <f t="shared" si="19"/>
        <v>110</v>
      </c>
      <c r="AM29" s="10">
        <v>0</v>
      </c>
    </row>
    <row r="30" spans="1:39" ht="23.1" customHeight="1" x14ac:dyDescent="0.15">
      <c r="A30" s="79" t="str">
        <f t="shared" si="0"/>
        <v>C級戦_St_1次予選</v>
      </c>
      <c r="B30" s="93" t="str">
        <f t="shared" si="1"/>
        <v>B級戦_St_1次予選</v>
      </c>
      <c r="C30" s="95"/>
      <c r="D30" s="77">
        <f t="shared" ca="1" si="11"/>
        <v>0.5562499999999998</v>
      </c>
      <c r="E30" s="6">
        <f>MAX($E$5:E29)+1+IF(MAX($E$5:E29)=0,100,0)</f>
        <v>119</v>
      </c>
      <c r="F30" s="3" t="s">
        <v>8</v>
      </c>
      <c r="G30" s="1" t="s">
        <v>2</v>
      </c>
      <c r="H30" s="1">
        <v>7</v>
      </c>
      <c r="I30" s="1">
        <v>48</v>
      </c>
      <c r="J30" s="1" t="s">
        <v>19</v>
      </c>
      <c r="K30" s="4">
        <v>87</v>
      </c>
      <c r="L30" s="6">
        <f t="shared" si="16"/>
        <v>219</v>
      </c>
      <c r="M30" s="3" t="s">
        <v>7</v>
      </c>
      <c r="N30" s="1" t="s">
        <v>2</v>
      </c>
      <c r="O30" s="2">
        <v>6</v>
      </c>
      <c r="P30" s="2">
        <v>48</v>
      </c>
      <c r="Q30" s="1" t="s">
        <v>32</v>
      </c>
      <c r="R30" s="5">
        <v>69</v>
      </c>
      <c r="S30" s="11"/>
      <c r="T30" s="12" t="s">
        <v>73</v>
      </c>
      <c r="U30" s="25"/>
      <c r="V30" s="12">
        <f t="shared" si="2"/>
        <v>0.55172413793103448</v>
      </c>
      <c r="W30" s="12">
        <f t="shared" si="3"/>
        <v>0.69565217391304346</v>
      </c>
      <c r="X30" s="25"/>
      <c r="Y30" s="23">
        <f t="shared" si="4"/>
        <v>12.428571428571429</v>
      </c>
      <c r="Z30" s="23">
        <f t="shared" si="5"/>
        <v>11.5</v>
      </c>
      <c r="AA30" s="25"/>
      <c r="AB30" s="23">
        <f t="shared" si="6"/>
        <v>6.8571428571428568</v>
      </c>
      <c r="AC30" s="23">
        <f t="shared" si="7"/>
        <v>8</v>
      </c>
      <c r="AD30" s="23"/>
      <c r="AE30" s="27">
        <f ca="1">IFERROR(IFERROR(VLOOKUP(F30&amp;"_"&amp;T30&amp;"_"&amp;data!$A$2,INDIRECT("A"&amp;ROW()+1&amp;":$D$100"),4,FALSE),IFERROR(VLOOKUP(F30&amp;"_"&amp;T30&amp;"_"&amp;data!$A$3,INDIRECT("A"&amp;ROW()+1&amp;":$D$100"),4,FALSE),IFERROR(VLOOKUP(F30&amp;"_"&amp;T30&amp;"_"&amp;data!$A$4,INDIRECT("A"&amp;ROW()+1&amp;":$D$100"),4,FALSE),IFERROR(VLOOKUP(F30&amp;"_"&amp;T30&amp;"_"&amp;data!$A$5,INDIRECT("A"&amp;ROW()+1&amp;":$D$100"),4,FALSE),IFERROR(VLOOKUP(F30&amp;"_"&amp;T30&amp;"_"&amp;data!$A$6,INDIRECT("A"&amp;ROW()+1&amp;":$D$100"),4,FALSE),IFERROR(VLOOKUP(F30&amp;"_"&amp;T30&amp;"_"&amp;data!$A$7,INDIRECT("A"&amp;ROW()+1&amp;":$D$100"),4,FALSE),VLOOKUP(F30&amp;"_"&amp;T30&amp;"_"&amp;data!$A$8,INDIRECT("A"&amp;ROW()+1&amp;":$D$100"),4,FALSE)))))))-OFFSET(AE30,1,3),"")</f>
        <v>4.5833333333333282E-2</v>
      </c>
      <c r="AF30" s="27">
        <f ca="1">IFERROR(IFERROR(VLOOKUP(M30&amp;"_"&amp;T30&amp;"_"&amp;data!$A$2,INDIRECT("B"&amp;ROW()+1&amp;":$D$100"),3,FALSE),IFERROR(VLOOKUP(M30&amp;"_"&amp;T30&amp;"_"&amp;data!$A$3,INDIRECT("B"&amp;ROW()+1&amp;":$D$100"),3,FALSE),IFERROR(VLOOKUP(M30&amp;"_"&amp;T30&amp;"_"&amp;data!$A$4,INDIRECT("B"&amp;ROW()+1&amp;":$D$100"),3,FALSE),IFERROR(VLOOKUP(M30&amp;"_"&amp;T30&amp;"_"&amp;data!$A$5,INDIRECT("B"&amp;ROW()+1&amp;":$D$100"),3,FALSE),IFERROR(VLOOKUP(M30&amp;"_"&amp;T30&amp;"_"&amp;data!$A$6,INDIRECT("B"&amp;ROW()+1&amp;":$D$100"),3,FALSE),IFERROR(VLOOKUP(M30&amp;"_"&amp;T30&amp;"_"&amp;data!$A$7,INDIRECT("B"&amp;ROW()+1&amp;":$D$100"),3,FALSE),VLOOKUP(M30&amp;"_"&amp;T30&amp;"_"&amp;data!$A$8,INDIRECT("B"&amp;ROW()+1&amp;":$D$100"),3,FALSE)))))))-OFFSET(AF30,1,2),"")</f>
        <v>4.5833333333333282E-2</v>
      </c>
      <c r="AG30" s="13"/>
      <c r="AH30" s="7">
        <f t="shared" ca="1" si="8"/>
        <v>0.5562499999999998</v>
      </c>
      <c r="AI30" s="44">
        <f t="shared" si="17"/>
        <v>39</v>
      </c>
      <c r="AJ30" s="1">
        <f t="shared" si="18"/>
        <v>7</v>
      </c>
      <c r="AK30" s="1" cm="1">
        <f t="array" ref="AK30">IFERROR(LEN(_xlfn.TEXTJOIN("",TRUE,_xlfn.UNIQUE(_xlfn.MAKEARRAY(LEN(SUBSTITUTE(SUBSTITUTE(SUBSTITUTE(J30,"・",""),"　","")," ","")&amp;SUBSTITUTE(SUBSTITUTE(SUBSTITUTE(Q30,"・",""),"　","")," ","")),1,_xlfn.LAMBDA(_xlpm.row,_xlpm.col,MID(SUBSTITUTE(SUBSTITUTE(SUBSTITUTE(J30,"・",""),"　","")," ","")&amp;SUBSTITUTE(SUBSTITUTE(SUBSTITUTE(Q30,"・",""),"　","")," ",""),_xlpm.row,1)))))),0)</f>
        <v>3</v>
      </c>
      <c r="AL30" s="9">
        <f t="shared" si="19"/>
        <v>110</v>
      </c>
      <c r="AM30" s="10">
        <v>0</v>
      </c>
    </row>
    <row r="31" spans="1:39" ht="23.1" customHeight="1" x14ac:dyDescent="0.15">
      <c r="A31" s="79" t="str">
        <f t="shared" si="0"/>
        <v/>
      </c>
      <c r="B31" s="93" t="str">
        <f t="shared" si="1"/>
        <v/>
      </c>
      <c r="C31" s="95"/>
      <c r="D31" s="77">
        <f t="shared" ca="1" si="11"/>
        <v>0.58333333333333315</v>
      </c>
      <c r="E31" s="132" t="s">
        <v>41</v>
      </c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4"/>
      <c r="S31" s="11"/>
      <c r="T31" s="12" t="s">
        <v>73</v>
      </c>
      <c r="U31" s="25"/>
      <c r="V31" s="12" t="str">
        <f t="shared" si="2"/>
        <v/>
      </c>
      <c r="W31" s="12" t="str">
        <f t="shared" si="3"/>
        <v/>
      </c>
      <c r="X31" s="25"/>
      <c r="Y31" s="23" t="str">
        <f t="shared" si="4"/>
        <v/>
      </c>
      <c r="Z31" s="23" t="str">
        <f t="shared" si="5"/>
        <v/>
      </c>
      <c r="AA31" s="25"/>
      <c r="AB31" s="23" t="str">
        <f t="shared" si="6"/>
        <v/>
      </c>
      <c r="AC31" s="23" t="str">
        <f t="shared" si="7"/>
        <v/>
      </c>
      <c r="AD31" s="23"/>
      <c r="AE31" s="27" t="str">
        <f ca="1">IFERROR(IFERROR(VLOOKUP(F31&amp;"_"&amp;T31&amp;"_"&amp;data!$A$2,INDIRECT("A"&amp;ROW()+1&amp;":$D$100"),4,FALSE),IFERROR(VLOOKUP(F31&amp;"_"&amp;T31&amp;"_"&amp;data!$A$3,INDIRECT("A"&amp;ROW()+1&amp;":$D$100"),4,FALSE),IFERROR(VLOOKUP(F31&amp;"_"&amp;T31&amp;"_"&amp;data!$A$4,INDIRECT("A"&amp;ROW()+1&amp;":$D$100"),4,FALSE),IFERROR(VLOOKUP(F31&amp;"_"&amp;T31&amp;"_"&amp;data!$A$5,INDIRECT("A"&amp;ROW()+1&amp;":$D$100"),4,FALSE),IFERROR(VLOOKUP(F31&amp;"_"&amp;T31&amp;"_"&amp;data!$A$6,INDIRECT("A"&amp;ROW()+1&amp;":$D$100"),4,FALSE),IFERROR(VLOOKUP(F31&amp;"_"&amp;T31&amp;"_"&amp;data!$A$7,INDIRECT("A"&amp;ROW()+1&amp;":$D$100"),4,FALSE),VLOOKUP(F31&amp;"_"&amp;T31&amp;"_"&amp;data!$A$8,INDIRECT("A"&amp;ROW()+1&amp;":$D$100"),4,FALSE)))))))-OFFSET(AE31,1,3),"")</f>
        <v/>
      </c>
      <c r="AF31" s="27" t="str">
        <f ca="1">IFERROR(IFERROR(VLOOKUP(M31&amp;"_"&amp;T31&amp;"_"&amp;data!$A$2,INDIRECT("B"&amp;ROW()+1&amp;":$D$100"),3,FALSE),IFERROR(VLOOKUP(M31&amp;"_"&amp;T31&amp;"_"&amp;data!$A$3,INDIRECT("B"&amp;ROW()+1&amp;":$D$100"),3,FALSE),IFERROR(VLOOKUP(M31&amp;"_"&amp;T31&amp;"_"&amp;data!$A$4,INDIRECT("B"&amp;ROW()+1&amp;":$D$100"),3,FALSE),IFERROR(VLOOKUP(M31&amp;"_"&amp;T31&amp;"_"&amp;data!$A$5,INDIRECT("B"&amp;ROW()+1&amp;":$D$100"),3,FALSE),IFERROR(VLOOKUP(M31&amp;"_"&amp;T31&amp;"_"&amp;data!$A$6,INDIRECT("B"&amp;ROW()+1&amp;":$D$100"),3,FALSE),IFERROR(VLOOKUP(M31&amp;"_"&amp;T31&amp;"_"&amp;data!$A$7,INDIRECT("B"&amp;ROW()+1&amp;":$D$100"),3,FALSE),VLOOKUP(M31&amp;"_"&amp;T31&amp;"_"&amp;data!$A$8,INDIRECT("B"&amp;ROW()+1&amp;":$D$100"),3,FALSE)))))))-OFFSET(AF31,1,2),"")</f>
        <v/>
      </c>
      <c r="AG31" s="13"/>
      <c r="AH31" s="7">
        <f t="shared" ca="1" si="8"/>
        <v>0.58333333333333315</v>
      </c>
      <c r="AI31" s="43">
        <v>12</v>
      </c>
      <c r="AJ31" s="38">
        <f>AI28+AI29+AI30</f>
        <v>69</v>
      </c>
      <c r="AK31" s="39" t="s">
        <v>29</v>
      </c>
      <c r="AL31" s="9"/>
      <c r="AM31" s="10"/>
    </row>
    <row r="32" spans="1:39" ht="23.1" customHeight="1" x14ac:dyDescent="0.15">
      <c r="A32" s="79" t="str">
        <f t="shared" si="0"/>
        <v/>
      </c>
      <c r="B32" s="93" t="str">
        <f t="shared" si="1"/>
        <v>シニアⅡＡ_St_1次予選</v>
      </c>
      <c r="C32" s="95"/>
      <c r="D32" s="77">
        <f t="shared" ca="1" si="11"/>
        <v>0.59166666666666645</v>
      </c>
      <c r="E32" s="6">
        <f>MAX($E$5:E31)+1+IF(MAX($E$5:E31)=0,100,0)</f>
        <v>120</v>
      </c>
      <c r="F32" s="71"/>
      <c r="G32" s="57"/>
      <c r="H32" s="57"/>
      <c r="I32" s="57"/>
      <c r="J32" s="57"/>
      <c r="K32" s="58"/>
      <c r="L32" s="6">
        <f t="shared" ref="L32:L35" si="20">E32+100</f>
        <v>220</v>
      </c>
      <c r="M32" s="45" t="s">
        <v>49</v>
      </c>
      <c r="N32" s="1" t="s">
        <v>2</v>
      </c>
      <c r="O32" s="1">
        <v>5</v>
      </c>
      <c r="P32" s="1">
        <v>36</v>
      </c>
      <c r="Q32" s="1" t="s">
        <v>52</v>
      </c>
      <c r="R32" s="4">
        <v>58</v>
      </c>
      <c r="S32" s="11"/>
      <c r="T32" s="12" t="s">
        <v>73</v>
      </c>
      <c r="U32" s="25"/>
      <c r="V32" s="12" t="str">
        <f t="shared" si="2"/>
        <v/>
      </c>
      <c r="W32" s="12">
        <f t="shared" si="3"/>
        <v>0.62068965517241381</v>
      </c>
      <c r="X32" s="25"/>
      <c r="Y32" s="23" t="str">
        <f t="shared" si="4"/>
        <v/>
      </c>
      <c r="Z32" s="23">
        <f t="shared" si="5"/>
        <v>11.6</v>
      </c>
      <c r="AA32" s="25"/>
      <c r="AB32" s="23" t="str">
        <f t="shared" si="6"/>
        <v/>
      </c>
      <c r="AC32" s="23">
        <f t="shared" si="7"/>
        <v>7.2</v>
      </c>
      <c r="AD32" s="23"/>
      <c r="AE32" s="27" t="str">
        <f ca="1">IFERROR(IFERROR(VLOOKUP(F32&amp;"_"&amp;T32&amp;"_"&amp;data!$A$2,INDIRECT("A"&amp;ROW()+1&amp;":$D$100"),4,FALSE),IFERROR(VLOOKUP(F32&amp;"_"&amp;T32&amp;"_"&amp;data!$A$3,INDIRECT("A"&amp;ROW()+1&amp;":$D$100"),4,FALSE),IFERROR(VLOOKUP(F32&amp;"_"&amp;T32&amp;"_"&amp;data!$A$4,INDIRECT("A"&amp;ROW()+1&amp;":$D$100"),4,FALSE),IFERROR(VLOOKUP(F32&amp;"_"&amp;T32&amp;"_"&amp;data!$A$5,INDIRECT("A"&amp;ROW()+1&amp;":$D$100"),4,FALSE),IFERROR(VLOOKUP(F32&amp;"_"&amp;T32&amp;"_"&amp;data!$A$6,INDIRECT("A"&amp;ROW()+1&amp;":$D$100"),4,FALSE),IFERROR(VLOOKUP(F32&amp;"_"&amp;T32&amp;"_"&amp;data!$A$7,INDIRECT("A"&amp;ROW()+1&amp;":$D$100"),4,FALSE),VLOOKUP(F32&amp;"_"&amp;T32&amp;"_"&amp;data!$A$8,INDIRECT("A"&amp;ROW()+1&amp;":$D$100"),4,FALSE)))))))-OFFSET(AE32,1,3),"")</f>
        <v/>
      </c>
      <c r="AF32" s="27">
        <f ca="1">IFERROR(IFERROR(VLOOKUP(M32&amp;"_"&amp;T32&amp;"_"&amp;data!$A$2,INDIRECT("B"&amp;ROW()+1&amp;":$D$100"),3,FALSE),IFERROR(VLOOKUP(M32&amp;"_"&amp;T32&amp;"_"&amp;data!$A$3,INDIRECT("B"&amp;ROW()+1&amp;":$D$100"),3,FALSE),IFERROR(VLOOKUP(M32&amp;"_"&amp;T32&amp;"_"&amp;data!$A$4,INDIRECT("B"&amp;ROW()+1&amp;":$D$100"),3,FALSE),IFERROR(VLOOKUP(M32&amp;"_"&amp;T32&amp;"_"&amp;data!$A$5,INDIRECT("B"&amp;ROW()+1&amp;":$D$100"),3,FALSE),IFERROR(VLOOKUP(M32&amp;"_"&amp;T32&amp;"_"&amp;data!$A$6,INDIRECT("B"&amp;ROW()+1&amp;":$D$100"),3,FALSE),IFERROR(VLOOKUP(M32&amp;"_"&amp;T32&amp;"_"&amp;data!$A$7,INDIRECT("B"&amp;ROW()+1&amp;":$D$100"),3,FALSE),VLOOKUP(M32&amp;"_"&amp;T32&amp;"_"&amp;data!$A$8,INDIRECT("B"&amp;ROW()+1&amp;":$D$100"),3,FALSE)))))))-OFFSET(AF32,1,2),"")</f>
        <v>4.0277777777777635E-2</v>
      </c>
      <c r="AG32" s="13"/>
      <c r="AH32" s="7">
        <f t="shared" ca="1" si="8"/>
        <v>0.59166666666666645</v>
      </c>
      <c r="AI32" s="1">
        <f t="shared" ref="AI32:AI35" si="21">INT((AJ32*AK32*AL32)/60+0.99+AM32)</f>
        <v>28</v>
      </c>
      <c r="AJ32" s="1">
        <f t="shared" ref="AJ32:AJ51" si="22">MAX(H32,O32)</f>
        <v>5</v>
      </c>
      <c r="AK32" s="1" cm="1">
        <f t="array" ref="AK32">IFERROR(LEN(_xlfn.TEXTJOIN("",TRUE,_xlfn.UNIQUE(_xlfn.MAKEARRAY(LEN(SUBSTITUTE(SUBSTITUTE(SUBSTITUTE(J32,"・",""),"　","")," ","")&amp;SUBSTITUTE(SUBSTITUTE(SUBSTITUTE(Q32,"・",""),"　","")," ","")),1,_xlfn.LAMBDA(_xlpm.row,_xlpm.col,MID(SUBSTITUTE(SUBSTITUTE(SUBSTITUTE(J32,"・",""),"　","")," ","")&amp;SUBSTITUTE(SUBSTITUTE(SUBSTITUTE(Q32,"・",""),"　","")," ",""),_xlpm.row,1)))))),0)</f>
        <v>3</v>
      </c>
      <c r="AL32" s="9">
        <f t="shared" si="19"/>
        <v>110</v>
      </c>
      <c r="AM32" s="10">
        <v>0</v>
      </c>
    </row>
    <row r="33" spans="1:40" s="22" customFormat="1" ht="23.1" customHeight="1" x14ac:dyDescent="0.15">
      <c r="A33" s="79" t="str">
        <f t="shared" si="0"/>
        <v>1級戦_St_1次予選</v>
      </c>
      <c r="B33" s="93" t="str">
        <f t="shared" si="1"/>
        <v>シニアⅤ_St_2次予選</v>
      </c>
      <c r="C33" s="96"/>
      <c r="D33" s="77">
        <f t="shared" ca="1" si="11"/>
        <v>0.61111111111111094</v>
      </c>
      <c r="E33" s="6">
        <f>MAX($E$5:E32)+1+IF(MAX($E$5:E32)=0,100,0)</f>
        <v>121</v>
      </c>
      <c r="F33" s="3" t="s">
        <v>21</v>
      </c>
      <c r="G33" s="1" t="s">
        <v>2</v>
      </c>
      <c r="H33" s="1">
        <v>2</v>
      </c>
      <c r="I33" s="1">
        <v>12</v>
      </c>
      <c r="J33" s="1" t="s">
        <v>12</v>
      </c>
      <c r="K33" s="4">
        <v>21</v>
      </c>
      <c r="L33" s="6">
        <f t="shared" si="20"/>
        <v>221</v>
      </c>
      <c r="M33" s="3" t="s">
        <v>34</v>
      </c>
      <c r="N33" s="1" t="s">
        <v>3</v>
      </c>
      <c r="O33" s="1">
        <v>2</v>
      </c>
      <c r="P33" s="1">
        <v>10</v>
      </c>
      <c r="Q33" s="1" t="s">
        <v>19</v>
      </c>
      <c r="R33" s="4">
        <v>12</v>
      </c>
      <c r="S33" s="3"/>
      <c r="T33" s="12" t="s">
        <v>73</v>
      </c>
      <c r="U33" s="9"/>
      <c r="V33" s="12">
        <f t="shared" si="2"/>
        <v>0.5714285714285714</v>
      </c>
      <c r="W33" s="12">
        <f t="shared" si="3"/>
        <v>0.83333333333333337</v>
      </c>
      <c r="X33" s="9"/>
      <c r="Y33" s="23">
        <f t="shared" si="4"/>
        <v>10.5</v>
      </c>
      <c r="Z33" s="23">
        <f t="shared" si="5"/>
        <v>6</v>
      </c>
      <c r="AA33" s="9"/>
      <c r="AB33" s="23">
        <f t="shared" si="6"/>
        <v>6</v>
      </c>
      <c r="AC33" s="23">
        <f t="shared" si="7"/>
        <v>5</v>
      </c>
      <c r="AD33" s="28"/>
      <c r="AE33" s="27">
        <f ca="1">IFERROR(IFERROR(VLOOKUP(F33&amp;"_"&amp;T33&amp;"_"&amp;data!$A$2,INDIRECT("A"&amp;ROW()+1&amp;":$D$100"),4,FALSE),IFERROR(VLOOKUP(F33&amp;"_"&amp;T33&amp;"_"&amp;data!$A$3,INDIRECT("A"&amp;ROW()+1&amp;":$D$100"),4,FALSE),IFERROR(VLOOKUP(F33&amp;"_"&amp;T33&amp;"_"&amp;data!$A$4,INDIRECT("A"&amp;ROW()+1&amp;":$D$100"),4,FALSE),IFERROR(VLOOKUP(F33&amp;"_"&amp;T33&amp;"_"&amp;data!$A$5,INDIRECT("A"&amp;ROW()+1&amp;":$D$100"),4,FALSE),IFERROR(VLOOKUP(F33&amp;"_"&amp;T33&amp;"_"&amp;data!$A$6,INDIRECT("A"&amp;ROW()+1&amp;":$D$100"),4,FALSE),IFERROR(VLOOKUP(F33&amp;"_"&amp;T33&amp;"_"&amp;data!$A$7,INDIRECT("A"&amp;ROW()+1&amp;":$D$100"),4,FALSE),VLOOKUP(F33&amp;"_"&amp;T33&amp;"_"&amp;data!$A$8,INDIRECT("A"&amp;ROW()+1&amp;":$D$100"),4,FALSE)))))))-OFFSET(AE33,1,3),"")</f>
        <v>7.361111111111085E-2</v>
      </c>
      <c r="AF33" s="27">
        <f ca="1">IFERROR(IFERROR(VLOOKUP(M33&amp;"_"&amp;T33&amp;"_"&amp;data!$A$2,INDIRECT("B"&amp;ROW()+1&amp;":$D$100"),3,FALSE),IFERROR(VLOOKUP(M33&amp;"_"&amp;T33&amp;"_"&amp;data!$A$3,INDIRECT("B"&amp;ROW()+1&amp;":$D$100"),3,FALSE),IFERROR(VLOOKUP(M33&amp;"_"&amp;T33&amp;"_"&amp;data!$A$4,INDIRECT("B"&amp;ROW()+1&amp;":$D$100"),3,FALSE),IFERROR(VLOOKUP(M33&amp;"_"&amp;T33&amp;"_"&amp;data!$A$5,INDIRECT("B"&amp;ROW()+1&amp;":$D$100"),3,FALSE),IFERROR(VLOOKUP(M33&amp;"_"&amp;T33&amp;"_"&amp;data!$A$6,INDIRECT("B"&amp;ROW()+1&amp;":$D$100"),3,FALSE),IFERROR(VLOOKUP(M33&amp;"_"&amp;T33&amp;"_"&amp;data!$A$7,INDIRECT("B"&amp;ROW()+1&amp;":$D$100"),3,FALSE),VLOOKUP(M33&amp;"_"&amp;T33&amp;"_"&amp;data!$A$8,INDIRECT("B"&amp;ROW()+1&amp;":$D$100"),3,FALSE)))))))-OFFSET(AF33,1,2),"")</f>
        <v>6.8055555555555314E-2</v>
      </c>
      <c r="AG33" s="1"/>
      <c r="AH33" s="7">
        <f t="shared" ca="1" si="8"/>
        <v>0.61111111111111094</v>
      </c>
      <c r="AI33" s="1">
        <f t="shared" si="21"/>
        <v>11</v>
      </c>
      <c r="AJ33" s="1">
        <f t="shared" si="22"/>
        <v>2</v>
      </c>
      <c r="AK33" s="1" cm="1">
        <f t="array" ref="AK33">IFERROR(LEN(_xlfn.TEXTJOIN("",TRUE,_xlfn.UNIQUE(_xlfn.MAKEARRAY(LEN(SUBSTITUTE(SUBSTITUTE(SUBSTITUTE(J33,"・",""),"　","")," ","")&amp;SUBSTITUTE(SUBSTITUTE(SUBSTITUTE(Q33,"・",""),"　","")," ","")),1,_xlfn.LAMBDA(_xlpm.row,_xlpm.col,MID(SUBSTITUTE(SUBSTITUTE(SUBSTITUTE(J33,"・",""),"　","")," ","")&amp;SUBSTITUTE(SUBSTITUTE(SUBSTITUTE(Q33,"・",""),"　","")," ",""),_xlpm.row,1)))))),0)</f>
        <v>3</v>
      </c>
      <c r="AL33" s="9">
        <f t="shared" si="19"/>
        <v>110</v>
      </c>
      <c r="AM33" s="10">
        <v>0</v>
      </c>
      <c r="AN33" s="18"/>
    </row>
    <row r="34" spans="1:40" s="22" customFormat="1" ht="23.1" customHeight="1" x14ac:dyDescent="0.15">
      <c r="A34" s="79" t="str">
        <f t="shared" si="0"/>
        <v/>
      </c>
      <c r="B34" s="93" t="str">
        <f t="shared" si="1"/>
        <v>D級戦_St_2次予選</v>
      </c>
      <c r="C34" s="96"/>
      <c r="D34" s="77">
        <f t="shared" ca="1" si="11"/>
        <v>0.6187499999999998</v>
      </c>
      <c r="E34" s="6">
        <f>MAX($E$5:E33)+1+IF(MAX($E$5:E33)=0,100,0)</f>
        <v>122</v>
      </c>
      <c r="F34" s="3"/>
      <c r="G34" s="1"/>
      <c r="H34" s="1"/>
      <c r="I34" s="1"/>
      <c r="J34" s="1"/>
      <c r="K34" s="4"/>
      <c r="L34" s="6">
        <f t="shared" si="20"/>
        <v>222</v>
      </c>
      <c r="M34" s="3" t="s">
        <v>6</v>
      </c>
      <c r="N34" s="1" t="s">
        <v>3</v>
      </c>
      <c r="O34" s="20">
        <v>4</v>
      </c>
      <c r="P34" s="20">
        <v>24</v>
      </c>
      <c r="Q34" s="1" t="s">
        <v>12</v>
      </c>
      <c r="R34" s="21">
        <v>48</v>
      </c>
      <c r="S34" s="3"/>
      <c r="T34" s="12" t="s">
        <v>73</v>
      </c>
      <c r="U34" s="9"/>
      <c r="V34" s="12" t="str">
        <f t="shared" si="2"/>
        <v/>
      </c>
      <c r="W34" s="12">
        <f t="shared" si="3"/>
        <v>0.5</v>
      </c>
      <c r="X34" s="9"/>
      <c r="Y34" s="23" t="str">
        <f t="shared" si="4"/>
        <v/>
      </c>
      <c r="Z34" s="23">
        <f t="shared" si="5"/>
        <v>12</v>
      </c>
      <c r="AA34" s="9"/>
      <c r="AB34" s="23" t="str">
        <f t="shared" si="6"/>
        <v/>
      </c>
      <c r="AC34" s="23">
        <f t="shared" si="7"/>
        <v>6</v>
      </c>
      <c r="AD34" s="28"/>
      <c r="AE34" s="27" t="str">
        <f ca="1">IFERROR(IFERROR(VLOOKUP(F34&amp;"_"&amp;T34&amp;"_"&amp;data!$A$2,INDIRECT("A"&amp;ROW()+1&amp;":$D$100"),4,FALSE),IFERROR(VLOOKUP(F34&amp;"_"&amp;T34&amp;"_"&amp;data!$A$3,INDIRECT("A"&amp;ROW()+1&amp;":$D$100"),4,FALSE),IFERROR(VLOOKUP(F34&amp;"_"&amp;T34&amp;"_"&amp;data!$A$4,INDIRECT("A"&amp;ROW()+1&amp;":$D$100"),4,FALSE),IFERROR(VLOOKUP(F34&amp;"_"&amp;T34&amp;"_"&amp;data!$A$5,INDIRECT("A"&amp;ROW()+1&amp;":$D$100"),4,FALSE),IFERROR(VLOOKUP(F34&amp;"_"&amp;T34&amp;"_"&amp;data!$A$6,INDIRECT("A"&amp;ROW()+1&amp;":$D$100"),4,FALSE),IFERROR(VLOOKUP(F34&amp;"_"&amp;T34&amp;"_"&amp;data!$A$7,INDIRECT("A"&amp;ROW()+1&amp;":$D$100"),4,FALSE),VLOOKUP(F34&amp;"_"&amp;T34&amp;"_"&amp;data!$A$8,INDIRECT("A"&amp;ROW()+1&amp;":$D$100"),4,FALSE)))))))-OFFSET(AE34,1,3),"")</f>
        <v/>
      </c>
      <c r="AF34" s="27">
        <f ca="1">IFERROR(IFERROR(VLOOKUP(M34&amp;"_"&amp;T34&amp;"_"&amp;data!$A$2,INDIRECT("B"&amp;ROW()+1&amp;":$D$100"),3,FALSE),IFERROR(VLOOKUP(M34&amp;"_"&amp;T34&amp;"_"&amp;data!$A$3,INDIRECT("B"&amp;ROW()+1&amp;":$D$100"),3,FALSE),IFERROR(VLOOKUP(M34&amp;"_"&amp;T34&amp;"_"&amp;data!$A$4,INDIRECT("B"&amp;ROW()+1&amp;":$D$100"),3,FALSE),IFERROR(VLOOKUP(M34&amp;"_"&amp;T34&amp;"_"&amp;data!$A$5,INDIRECT("B"&amp;ROW()+1&amp;":$D$100"),3,FALSE),IFERROR(VLOOKUP(M34&amp;"_"&amp;T34&amp;"_"&amp;data!$A$6,INDIRECT("B"&amp;ROW()+1&amp;":$D$100"),3,FALSE),IFERROR(VLOOKUP(M34&amp;"_"&amp;T34&amp;"_"&amp;data!$A$7,INDIRECT("B"&amp;ROW()+1&amp;":$D$100"),3,FALSE),VLOOKUP(M34&amp;"_"&amp;T34&amp;"_"&amp;data!$A$8,INDIRECT("B"&amp;ROW()+1&amp;":$D$100"),3,FALSE)))))))-OFFSET(AF34,1,2),"")</f>
        <v>3.4027777777777657E-2</v>
      </c>
      <c r="AG34" s="1"/>
      <c r="AH34" s="7">
        <f t="shared" ca="1" si="8"/>
        <v>0.6187499999999998</v>
      </c>
      <c r="AI34" s="1">
        <f t="shared" si="21"/>
        <v>15</v>
      </c>
      <c r="AJ34" s="1">
        <f t="shared" si="22"/>
        <v>4</v>
      </c>
      <c r="AK34" s="1" cm="1">
        <f t="array" ref="AK34">IFERROR(LEN(_xlfn.TEXTJOIN("",TRUE,_xlfn.UNIQUE(_xlfn.MAKEARRAY(LEN(SUBSTITUTE(SUBSTITUTE(SUBSTITUTE(J34,"・",""),"　","")," ","")&amp;SUBSTITUTE(SUBSTITUTE(SUBSTITUTE(Q34,"・",""),"　","")," ","")),1,_xlfn.LAMBDA(_xlpm.row,_xlpm.col,MID(SUBSTITUTE(SUBSTITUTE(SUBSTITUTE(J34,"・",""),"　","")," ","")&amp;SUBSTITUTE(SUBSTITUTE(SUBSTITUTE(Q34,"・",""),"　","")," ",""),_xlpm.row,1)))))),0)</f>
        <v>2</v>
      </c>
      <c r="AL34" s="9">
        <f t="shared" si="19"/>
        <v>110</v>
      </c>
      <c r="AM34" s="10">
        <v>0</v>
      </c>
      <c r="AN34" s="18"/>
    </row>
    <row r="35" spans="1:40" s="22" customFormat="1" ht="23.1" customHeight="1" x14ac:dyDescent="0.15">
      <c r="A35" s="79" t="str">
        <f t="shared" si="0"/>
        <v>C級戦_St_2次予選</v>
      </c>
      <c r="B35" s="93" t="str">
        <f t="shared" si="1"/>
        <v>B級戦_St_2次予選</v>
      </c>
      <c r="C35" s="96"/>
      <c r="D35" s="77">
        <f t="shared" ca="1" si="11"/>
        <v>0.62916666666666643</v>
      </c>
      <c r="E35" s="6">
        <f>MAX($E$5:E34)+1+IF(MAX($E$5:E34)=0,100,0)</f>
        <v>123</v>
      </c>
      <c r="F35" s="3" t="s">
        <v>8</v>
      </c>
      <c r="G35" s="1" t="s">
        <v>3</v>
      </c>
      <c r="H35" s="1">
        <v>4</v>
      </c>
      <c r="I35" s="1">
        <v>24</v>
      </c>
      <c r="J35" s="1" t="s">
        <v>19</v>
      </c>
      <c r="K35" s="4">
        <v>48</v>
      </c>
      <c r="L35" s="6">
        <f t="shared" si="20"/>
        <v>223</v>
      </c>
      <c r="M35" s="3" t="s">
        <v>7</v>
      </c>
      <c r="N35" s="1" t="s">
        <v>3</v>
      </c>
      <c r="O35" s="20">
        <v>4</v>
      </c>
      <c r="P35" s="20">
        <v>24</v>
      </c>
      <c r="Q35" s="1" t="s">
        <v>32</v>
      </c>
      <c r="R35" s="21">
        <v>48</v>
      </c>
      <c r="S35" s="3"/>
      <c r="T35" s="12" t="s">
        <v>73</v>
      </c>
      <c r="U35" s="9"/>
      <c r="V35" s="12">
        <f t="shared" si="2"/>
        <v>0.5</v>
      </c>
      <c r="W35" s="12">
        <f t="shared" si="3"/>
        <v>0.5</v>
      </c>
      <c r="X35" s="9"/>
      <c r="Y35" s="23">
        <f t="shared" si="4"/>
        <v>12</v>
      </c>
      <c r="Z35" s="23">
        <f t="shared" si="5"/>
        <v>12</v>
      </c>
      <c r="AA35" s="9"/>
      <c r="AB35" s="23">
        <f t="shared" si="6"/>
        <v>6</v>
      </c>
      <c r="AC35" s="23">
        <f t="shared" si="7"/>
        <v>6</v>
      </c>
      <c r="AD35" s="28"/>
      <c r="AE35" s="27">
        <f ca="1">IFERROR(IFERROR(VLOOKUP(F35&amp;"_"&amp;T35&amp;"_"&amp;data!$A$2,INDIRECT("A"&amp;ROW()+1&amp;":$D$100"),4,FALSE),IFERROR(VLOOKUP(F35&amp;"_"&amp;T35&amp;"_"&amp;data!$A$3,INDIRECT("A"&amp;ROW()+1&amp;":$D$100"),4,FALSE),IFERROR(VLOOKUP(F35&amp;"_"&amp;T35&amp;"_"&amp;data!$A$4,INDIRECT("A"&amp;ROW()+1&amp;":$D$100"),4,FALSE),IFERROR(VLOOKUP(F35&amp;"_"&amp;T35&amp;"_"&amp;data!$A$5,INDIRECT("A"&amp;ROW()+1&amp;":$D$100"),4,FALSE),IFERROR(VLOOKUP(F35&amp;"_"&amp;T35&amp;"_"&amp;data!$A$6,INDIRECT("A"&amp;ROW()+1&amp;":$D$100"),4,FALSE),IFERROR(VLOOKUP(F35&amp;"_"&amp;T35&amp;"_"&amp;data!$A$7,INDIRECT("A"&amp;ROW()+1&amp;":$D$100"),4,FALSE),VLOOKUP(F35&amp;"_"&amp;T35&amp;"_"&amp;data!$A$8,INDIRECT("A"&amp;ROW()+1&amp;":$D$100"),4,FALSE)))))))-OFFSET(AE35,1,3),"")</f>
        <v>2.4305555555555469E-2</v>
      </c>
      <c r="AF35" s="27">
        <f ca="1">IFERROR(IFERROR(VLOOKUP(M35&amp;"_"&amp;T35&amp;"_"&amp;data!$A$2,INDIRECT("B"&amp;ROW()+1&amp;":$D$100"),3,FALSE),IFERROR(VLOOKUP(M35&amp;"_"&amp;T35&amp;"_"&amp;data!$A$3,INDIRECT("B"&amp;ROW()+1&amp;":$D$100"),3,FALSE),IFERROR(VLOOKUP(M35&amp;"_"&amp;T35&amp;"_"&amp;data!$A$4,INDIRECT("B"&amp;ROW()+1&amp;":$D$100"),3,FALSE),IFERROR(VLOOKUP(M35&amp;"_"&amp;T35&amp;"_"&amp;data!$A$5,INDIRECT("B"&amp;ROW()+1&amp;":$D$100"),3,FALSE),IFERROR(VLOOKUP(M35&amp;"_"&amp;T35&amp;"_"&amp;data!$A$6,INDIRECT("B"&amp;ROW()+1&amp;":$D$100"),3,FALSE),IFERROR(VLOOKUP(M35&amp;"_"&amp;T35&amp;"_"&amp;data!$A$7,INDIRECT("B"&amp;ROW()+1&amp;":$D$100"),3,FALSE),VLOOKUP(M35&amp;"_"&amp;T35&amp;"_"&amp;data!$A$8,INDIRECT("B"&amp;ROW()+1&amp;":$D$100"),3,FALSE)))))))-OFFSET(AF35,1,2),"")</f>
        <v>2.4305555555555469E-2</v>
      </c>
      <c r="AG35" s="1"/>
      <c r="AH35" s="7">
        <f t="shared" ca="1" si="8"/>
        <v>0.62916666666666643</v>
      </c>
      <c r="AI35" s="1">
        <f t="shared" si="21"/>
        <v>22</v>
      </c>
      <c r="AJ35" s="1">
        <f t="shared" si="22"/>
        <v>4</v>
      </c>
      <c r="AK35" s="1" cm="1">
        <f t="array" ref="AK35">IFERROR(LEN(_xlfn.TEXTJOIN("",TRUE,_xlfn.UNIQUE(_xlfn.MAKEARRAY(LEN(SUBSTITUTE(SUBSTITUTE(SUBSTITUTE(J35,"・",""),"　","")," ","")&amp;SUBSTITUTE(SUBSTITUTE(SUBSTITUTE(Q35,"・",""),"　","")," ","")),1,_xlfn.LAMBDA(_xlpm.row,_xlpm.col,MID(SUBSTITUTE(SUBSTITUTE(SUBSTITUTE(J35,"・",""),"　","")," ","")&amp;SUBSTITUTE(SUBSTITUTE(SUBSTITUTE(Q35,"・",""),"　","")," ",""),_xlpm.row,1)))))),0)</f>
        <v>3</v>
      </c>
      <c r="AL35" s="9">
        <f t="shared" si="19"/>
        <v>110</v>
      </c>
      <c r="AM35" s="10">
        <v>0</v>
      </c>
      <c r="AN35" s="18"/>
    </row>
    <row r="36" spans="1:40" s="22" customFormat="1" ht="23.1" customHeight="1" x14ac:dyDescent="0.15">
      <c r="A36" s="79" t="str">
        <f t="shared" si="0"/>
        <v/>
      </c>
      <c r="B36" s="93" t="str">
        <f t="shared" si="1"/>
        <v/>
      </c>
      <c r="C36" s="96"/>
      <c r="D36" s="77">
        <f t="shared" ca="1" si="11"/>
        <v>0.64444444444444415</v>
      </c>
      <c r="E36" s="132" t="s">
        <v>30</v>
      </c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4"/>
      <c r="S36" s="3"/>
      <c r="T36" s="12" t="s">
        <v>73</v>
      </c>
      <c r="U36" s="9"/>
      <c r="V36" s="12" t="str">
        <f t="shared" si="2"/>
        <v/>
      </c>
      <c r="W36" s="12" t="str">
        <f t="shared" si="3"/>
        <v/>
      </c>
      <c r="X36" s="9"/>
      <c r="Y36" s="23" t="str">
        <f t="shared" si="4"/>
        <v/>
      </c>
      <c r="Z36" s="23" t="str">
        <f t="shared" si="5"/>
        <v/>
      </c>
      <c r="AA36" s="9"/>
      <c r="AB36" s="23" t="str">
        <f t="shared" si="6"/>
        <v/>
      </c>
      <c r="AC36" s="23" t="str">
        <f t="shared" si="7"/>
        <v/>
      </c>
      <c r="AD36" s="28"/>
      <c r="AE36" s="27" t="str">
        <f ca="1">IFERROR(IFERROR(VLOOKUP(F36&amp;"_"&amp;T36&amp;"_"&amp;data!$A$2,INDIRECT("A"&amp;ROW()+1&amp;":$D$100"),4,FALSE),IFERROR(VLOOKUP(F36&amp;"_"&amp;T36&amp;"_"&amp;data!$A$3,INDIRECT("A"&amp;ROW()+1&amp;":$D$100"),4,FALSE),IFERROR(VLOOKUP(F36&amp;"_"&amp;T36&amp;"_"&amp;data!$A$4,INDIRECT("A"&amp;ROW()+1&amp;":$D$100"),4,FALSE),IFERROR(VLOOKUP(F36&amp;"_"&amp;T36&amp;"_"&amp;data!$A$5,INDIRECT("A"&amp;ROW()+1&amp;":$D$100"),4,FALSE),IFERROR(VLOOKUP(F36&amp;"_"&amp;T36&amp;"_"&amp;data!$A$6,INDIRECT("A"&amp;ROW()+1&amp;":$D$100"),4,FALSE),IFERROR(VLOOKUP(F36&amp;"_"&amp;T36&amp;"_"&amp;data!$A$7,INDIRECT("A"&amp;ROW()+1&amp;":$D$100"),4,FALSE),VLOOKUP(F36&amp;"_"&amp;T36&amp;"_"&amp;data!$A$8,INDIRECT("A"&amp;ROW()+1&amp;":$D$100"),4,FALSE)))))))-OFFSET(AE36,1,3),"")</f>
        <v/>
      </c>
      <c r="AF36" s="27" t="str">
        <f ca="1">IFERROR(IFERROR(VLOOKUP(M36&amp;"_"&amp;T36&amp;"_"&amp;data!$A$2,INDIRECT("B"&amp;ROW()+1&amp;":$D$100"),3,FALSE),IFERROR(VLOOKUP(M36&amp;"_"&amp;T36&amp;"_"&amp;data!$A$3,INDIRECT("B"&amp;ROW()+1&amp;":$D$100"),3,FALSE),IFERROR(VLOOKUP(M36&amp;"_"&amp;T36&amp;"_"&amp;data!$A$4,INDIRECT("B"&amp;ROW()+1&amp;":$D$100"),3,FALSE),IFERROR(VLOOKUP(M36&amp;"_"&amp;T36&amp;"_"&amp;data!$A$5,INDIRECT("B"&amp;ROW()+1&amp;":$D$100"),3,FALSE),IFERROR(VLOOKUP(M36&amp;"_"&amp;T36&amp;"_"&amp;data!$A$6,INDIRECT("B"&amp;ROW()+1&amp;":$D$100"),3,FALSE),IFERROR(VLOOKUP(M36&amp;"_"&amp;T36&amp;"_"&amp;data!$A$7,INDIRECT("B"&amp;ROW()+1&amp;":$D$100"),3,FALSE),VLOOKUP(M36&amp;"_"&amp;T36&amp;"_"&amp;data!$A$8,INDIRECT("B"&amp;ROW()+1&amp;":$D$100"),3,FALSE)))))))-OFFSET(AF36,1,2),"")</f>
        <v/>
      </c>
      <c r="AG36" s="1"/>
      <c r="AH36" s="7">
        <f t="shared" ca="1" si="8"/>
        <v>0.64444444444444415</v>
      </c>
      <c r="AI36" s="8">
        <v>10</v>
      </c>
      <c r="AJ36" s="38">
        <f>AI32+AI33+AI34+AI35</f>
        <v>76</v>
      </c>
      <c r="AK36" s="39" t="s">
        <v>29</v>
      </c>
      <c r="AL36" s="9"/>
      <c r="AM36" s="10"/>
      <c r="AN36" s="18"/>
    </row>
    <row r="37" spans="1:40" s="22" customFormat="1" ht="23.1" customHeight="1" x14ac:dyDescent="0.15">
      <c r="A37" s="79" t="str">
        <f t="shared" si="0"/>
        <v/>
      </c>
      <c r="B37" s="93" t="str">
        <f t="shared" si="1"/>
        <v>シニアⅡＡ_St_2次予選</v>
      </c>
      <c r="C37" s="96"/>
      <c r="D37" s="77">
        <f t="shared" ca="1" si="11"/>
        <v>0.65138888888888857</v>
      </c>
      <c r="E37" s="6">
        <f>MAX($E$5:E36)+1+IF(MAX($E$5:E36)=0,100,0)</f>
        <v>124</v>
      </c>
      <c r="F37" s="71"/>
      <c r="G37" s="57"/>
      <c r="H37" s="57"/>
      <c r="I37" s="57"/>
      <c r="J37" s="57"/>
      <c r="K37" s="58"/>
      <c r="L37" s="6">
        <f t="shared" ref="L37:L45" si="23">E37+100</f>
        <v>224</v>
      </c>
      <c r="M37" s="45" t="s">
        <v>49</v>
      </c>
      <c r="N37" s="1" t="s">
        <v>3</v>
      </c>
      <c r="O37" s="1">
        <v>3</v>
      </c>
      <c r="P37" s="1">
        <v>24</v>
      </c>
      <c r="Q37" s="1" t="s">
        <v>52</v>
      </c>
      <c r="R37" s="4">
        <v>36</v>
      </c>
      <c r="S37" s="3"/>
      <c r="T37" s="12" t="s">
        <v>73</v>
      </c>
      <c r="U37" s="9"/>
      <c r="V37" s="12" t="str">
        <f t="shared" si="2"/>
        <v/>
      </c>
      <c r="W37" s="12">
        <f t="shared" si="3"/>
        <v>0.66666666666666663</v>
      </c>
      <c r="X37" s="9"/>
      <c r="Y37" s="23" t="str">
        <f t="shared" si="4"/>
        <v/>
      </c>
      <c r="Z37" s="23">
        <f t="shared" si="5"/>
        <v>12</v>
      </c>
      <c r="AA37" s="9"/>
      <c r="AB37" s="23" t="str">
        <f t="shared" si="6"/>
        <v/>
      </c>
      <c r="AC37" s="23">
        <f t="shared" si="7"/>
        <v>8</v>
      </c>
      <c r="AD37" s="28"/>
      <c r="AE37" s="27" t="str">
        <f ca="1">IFERROR(IFERROR(VLOOKUP(F37&amp;"_"&amp;T37&amp;"_"&amp;data!$A$2,INDIRECT("A"&amp;ROW()+1&amp;":$D$100"),4,FALSE),IFERROR(VLOOKUP(F37&amp;"_"&amp;T37&amp;"_"&amp;data!$A$3,INDIRECT("A"&amp;ROW()+1&amp;":$D$100"),4,FALSE),IFERROR(VLOOKUP(F37&amp;"_"&amp;T37&amp;"_"&amp;data!$A$4,INDIRECT("A"&amp;ROW()+1&amp;":$D$100"),4,FALSE),IFERROR(VLOOKUP(F37&amp;"_"&amp;T37&amp;"_"&amp;data!$A$5,INDIRECT("A"&amp;ROW()+1&amp;":$D$100"),4,FALSE),IFERROR(VLOOKUP(F37&amp;"_"&amp;T37&amp;"_"&amp;data!$A$6,INDIRECT("A"&amp;ROW()+1&amp;":$D$100"),4,FALSE),IFERROR(VLOOKUP(F37&amp;"_"&amp;T37&amp;"_"&amp;data!$A$7,INDIRECT("A"&amp;ROW()+1&amp;":$D$100"),4,FALSE),VLOOKUP(F37&amp;"_"&amp;T37&amp;"_"&amp;data!$A$8,INDIRECT("A"&amp;ROW()+1&amp;":$D$100"),4,FALSE)))))))-OFFSET(AE37,1,3),"")</f>
        <v/>
      </c>
      <c r="AF37" s="27">
        <f ca="1">IFERROR(IFERROR(VLOOKUP(M37&amp;"_"&amp;T37&amp;"_"&amp;data!$A$2,INDIRECT("B"&amp;ROW()+1&amp;":$D$100"),3,FALSE),IFERROR(VLOOKUP(M37&amp;"_"&amp;T37&amp;"_"&amp;data!$A$3,INDIRECT("B"&amp;ROW()+1&amp;":$D$100"),3,FALSE),IFERROR(VLOOKUP(M37&amp;"_"&amp;T37&amp;"_"&amp;data!$A$4,INDIRECT("B"&amp;ROW()+1&amp;":$D$100"),3,FALSE),IFERROR(VLOOKUP(M37&amp;"_"&amp;T37&amp;"_"&amp;data!$A$5,INDIRECT("B"&amp;ROW()+1&amp;":$D$100"),3,FALSE),IFERROR(VLOOKUP(M37&amp;"_"&amp;T37&amp;"_"&amp;data!$A$6,INDIRECT("B"&amp;ROW()+1&amp;":$D$100"),3,FALSE),IFERROR(VLOOKUP(M37&amp;"_"&amp;T37&amp;"_"&amp;data!$A$7,INDIRECT("B"&amp;ROW()+1&amp;":$D$100"),3,FALSE),VLOOKUP(M37&amp;"_"&amp;T37&amp;"_"&amp;data!$A$8,INDIRECT("B"&amp;ROW()+1&amp;":$D$100"),3,FALSE)))))))-OFFSET(AF37,1,2),"")</f>
        <v>1.5972222222222165E-2</v>
      </c>
      <c r="AG37" s="1"/>
      <c r="AH37" s="7">
        <f t="shared" ca="1" si="8"/>
        <v>0.65138888888888857</v>
      </c>
      <c r="AI37" s="1">
        <f t="shared" ref="AI37:AI45" si="24">INT((AJ37*AK37*AL37)/60+0.99+AM37)</f>
        <v>17</v>
      </c>
      <c r="AJ37" s="1">
        <f t="shared" si="22"/>
        <v>3</v>
      </c>
      <c r="AK37" s="1" cm="1">
        <f t="array" ref="AK37">IFERROR(LEN(_xlfn.TEXTJOIN("",TRUE,_xlfn.UNIQUE(_xlfn.MAKEARRAY(LEN(SUBSTITUTE(SUBSTITUTE(SUBSTITUTE(J37,"・",""),"　","")," ","")&amp;SUBSTITUTE(SUBSTITUTE(SUBSTITUTE(Q37,"・",""),"　","")," ","")),1,_xlfn.LAMBDA(_xlpm.row,_xlpm.col,MID(SUBSTITUTE(SUBSTITUTE(SUBSTITUTE(J37,"・",""),"　","")," ","")&amp;SUBSTITUTE(SUBSTITUTE(SUBSTITUTE(Q37,"・",""),"　","")," ",""),_xlpm.row,1)))))),0)</f>
        <v>3</v>
      </c>
      <c r="AL37" s="9">
        <f t="shared" si="19"/>
        <v>110</v>
      </c>
      <c r="AM37" s="10">
        <v>0</v>
      </c>
      <c r="AN37" s="18"/>
    </row>
    <row r="38" spans="1:40" s="22" customFormat="1" ht="23.1" customHeight="1" x14ac:dyDescent="0.15">
      <c r="A38" s="79" t="str">
        <f t="shared" si="0"/>
        <v/>
      </c>
      <c r="B38" s="93" t="str">
        <f t="shared" si="1"/>
        <v>D級戦_St_3次予選</v>
      </c>
      <c r="C38" s="96"/>
      <c r="D38" s="77">
        <f t="shared" ca="1" si="11"/>
        <v>0.66319444444444409</v>
      </c>
      <c r="E38" s="6">
        <f>MAX($E$5:E37)+1+IF(MAX($E$5:E37)=0,100,0)</f>
        <v>125</v>
      </c>
      <c r="F38" s="3"/>
      <c r="G38" s="1"/>
      <c r="H38" s="1"/>
      <c r="I38" s="1"/>
      <c r="J38" s="1"/>
      <c r="K38" s="4"/>
      <c r="L38" s="6">
        <f t="shared" si="23"/>
        <v>225</v>
      </c>
      <c r="M38" s="3" t="s">
        <v>6</v>
      </c>
      <c r="N38" s="1" t="s">
        <v>9</v>
      </c>
      <c r="O38" s="1">
        <v>2</v>
      </c>
      <c r="P38" s="1">
        <v>12</v>
      </c>
      <c r="Q38" s="1" t="s">
        <v>12</v>
      </c>
      <c r="R38" s="4">
        <v>24</v>
      </c>
      <c r="S38" s="3"/>
      <c r="T38" s="12" t="s">
        <v>73</v>
      </c>
      <c r="U38" s="9"/>
      <c r="V38" s="12" t="str">
        <f t="shared" si="2"/>
        <v/>
      </c>
      <c r="W38" s="12">
        <f t="shared" si="3"/>
        <v>0.5</v>
      </c>
      <c r="X38" s="9"/>
      <c r="Y38" s="23" t="str">
        <f t="shared" si="4"/>
        <v/>
      </c>
      <c r="Z38" s="23">
        <f t="shared" si="5"/>
        <v>12</v>
      </c>
      <c r="AA38" s="9"/>
      <c r="AB38" s="23" t="str">
        <f t="shared" si="6"/>
        <v/>
      </c>
      <c r="AC38" s="23">
        <f t="shared" si="7"/>
        <v>6</v>
      </c>
      <c r="AD38" s="28"/>
      <c r="AE38" s="27" t="str">
        <f ca="1">IFERROR(IFERROR(VLOOKUP(F38&amp;"_"&amp;T38&amp;"_"&amp;data!$A$2,INDIRECT("A"&amp;ROW()+1&amp;":$D$100"),4,FALSE),IFERROR(VLOOKUP(F38&amp;"_"&amp;T38&amp;"_"&amp;data!$A$3,INDIRECT("A"&amp;ROW()+1&amp;":$D$100"),4,FALSE),IFERROR(VLOOKUP(F38&amp;"_"&amp;T38&amp;"_"&amp;data!$A$4,INDIRECT("A"&amp;ROW()+1&amp;":$D$100"),4,FALSE),IFERROR(VLOOKUP(F38&amp;"_"&amp;T38&amp;"_"&amp;data!$A$5,INDIRECT("A"&amp;ROW()+1&amp;":$D$100"),4,FALSE),IFERROR(VLOOKUP(F38&amp;"_"&amp;T38&amp;"_"&amp;data!$A$6,INDIRECT("A"&amp;ROW()+1&amp;":$D$100"),4,FALSE),IFERROR(VLOOKUP(F38&amp;"_"&amp;T38&amp;"_"&amp;data!$A$7,INDIRECT("A"&amp;ROW()+1&amp;":$D$100"),4,FALSE),VLOOKUP(F38&amp;"_"&amp;T38&amp;"_"&amp;data!$A$8,INDIRECT("A"&amp;ROW()+1&amp;":$D$100"),4,FALSE)))))))-OFFSET(AE38,1,3),"")</f>
        <v/>
      </c>
      <c r="AF38" s="27">
        <f ca="1">IFERROR(IFERROR(VLOOKUP(M38&amp;"_"&amp;T38&amp;"_"&amp;data!$A$2,INDIRECT("B"&amp;ROW()+1&amp;":$D$100"),3,FALSE),IFERROR(VLOOKUP(M38&amp;"_"&amp;T38&amp;"_"&amp;data!$A$3,INDIRECT("B"&amp;ROW()+1&amp;":$D$100"),3,FALSE),IFERROR(VLOOKUP(M38&amp;"_"&amp;T38&amp;"_"&amp;data!$A$4,INDIRECT("B"&amp;ROW()+1&amp;":$D$100"),3,FALSE),IFERROR(VLOOKUP(M38&amp;"_"&amp;T38&amp;"_"&amp;data!$A$5,INDIRECT("B"&amp;ROW()+1&amp;":$D$100"),3,FALSE),IFERROR(VLOOKUP(M38&amp;"_"&amp;T38&amp;"_"&amp;data!$A$6,INDIRECT("B"&amp;ROW()+1&amp;":$D$100"),3,FALSE),IFERROR(VLOOKUP(M38&amp;"_"&amp;T38&amp;"_"&amp;data!$A$7,INDIRECT("B"&amp;ROW()+1&amp;":$D$100"),3,FALSE),VLOOKUP(M38&amp;"_"&amp;T38&amp;"_"&amp;data!$A$8,INDIRECT("B"&amp;ROW()+1&amp;":$D$100"),3,FALSE)))))))-OFFSET(AF38,1,2),"")</f>
        <v>2.3611111111111027E-2</v>
      </c>
      <c r="AG38" s="1"/>
      <c r="AH38" s="7">
        <f t="shared" ca="1" si="8"/>
        <v>0.66319444444444409</v>
      </c>
      <c r="AI38" s="1">
        <f t="shared" si="24"/>
        <v>8</v>
      </c>
      <c r="AJ38" s="1">
        <f t="shared" si="22"/>
        <v>2</v>
      </c>
      <c r="AK38" s="1" cm="1">
        <f t="array" ref="AK38">IFERROR(LEN(_xlfn.TEXTJOIN("",TRUE,_xlfn.UNIQUE(_xlfn.MAKEARRAY(LEN(SUBSTITUTE(SUBSTITUTE(SUBSTITUTE(J38,"・",""),"　","")," ","")&amp;SUBSTITUTE(SUBSTITUTE(SUBSTITUTE(Q38,"・",""),"　","")," ","")),1,_xlfn.LAMBDA(_xlpm.row,_xlpm.col,MID(SUBSTITUTE(SUBSTITUTE(SUBSTITUTE(J38,"・",""),"　","")," ","")&amp;SUBSTITUTE(SUBSTITUTE(SUBSTITUTE(Q38,"・",""),"　","")," ",""),_xlpm.row,1)))))),0)</f>
        <v>2</v>
      </c>
      <c r="AL38" s="9">
        <f t="shared" si="19"/>
        <v>110</v>
      </c>
      <c r="AM38" s="10">
        <v>0</v>
      </c>
      <c r="AN38" s="18"/>
    </row>
    <row r="39" spans="1:40" s="22" customFormat="1" ht="23.1" customHeight="1" x14ac:dyDescent="0.15">
      <c r="A39" s="79" t="str">
        <f t="shared" si="0"/>
        <v>C級戦_St_3次予選</v>
      </c>
      <c r="B39" s="93" t="str">
        <f t="shared" si="1"/>
        <v>B級戦_St_3次予選</v>
      </c>
      <c r="C39" s="96"/>
      <c r="D39" s="77">
        <f t="shared" ca="1" si="11"/>
        <v>0.66874999999999962</v>
      </c>
      <c r="E39" s="6">
        <f>MAX($E$5:E38)+1+IF(MAX($E$5:E38)=0,100,0)</f>
        <v>126</v>
      </c>
      <c r="F39" s="3" t="s">
        <v>8</v>
      </c>
      <c r="G39" s="1" t="s">
        <v>9</v>
      </c>
      <c r="H39" s="1">
        <v>2</v>
      </c>
      <c r="I39" s="1">
        <v>12</v>
      </c>
      <c r="J39" s="1" t="s">
        <v>51</v>
      </c>
      <c r="K39" s="4">
        <v>24</v>
      </c>
      <c r="L39" s="6">
        <f t="shared" si="23"/>
        <v>226</v>
      </c>
      <c r="M39" s="3" t="s">
        <v>7</v>
      </c>
      <c r="N39" s="1" t="s">
        <v>9</v>
      </c>
      <c r="O39" s="1">
        <v>2</v>
      </c>
      <c r="P39" s="1">
        <v>12</v>
      </c>
      <c r="Q39" s="1" t="s">
        <v>55</v>
      </c>
      <c r="R39" s="4">
        <v>24</v>
      </c>
      <c r="S39" s="3"/>
      <c r="T39" s="12" t="s">
        <v>73</v>
      </c>
      <c r="U39" s="9"/>
      <c r="V39" s="12">
        <f t="shared" si="2"/>
        <v>0.5</v>
      </c>
      <c r="W39" s="12">
        <f t="shared" si="3"/>
        <v>0.5</v>
      </c>
      <c r="X39" s="9"/>
      <c r="Y39" s="23">
        <f t="shared" si="4"/>
        <v>12</v>
      </c>
      <c r="Z39" s="23">
        <f t="shared" si="5"/>
        <v>12</v>
      </c>
      <c r="AA39" s="9"/>
      <c r="AB39" s="23">
        <f t="shared" si="6"/>
        <v>6</v>
      </c>
      <c r="AC39" s="23">
        <f t="shared" si="7"/>
        <v>6</v>
      </c>
      <c r="AD39" s="28"/>
      <c r="AE39" s="27">
        <f ca="1">IFERROR(IFERROR(VLOOKUP(F39&amp;"_"&amp;T39&amp;"_"&amp;data!$A$2,INDIRECT("A"&amp;ROW()+1&amp;":$D$100"),4,FALSE),IFERROR(VLOOKUP(F39&amp;"_"&amp;T39&amp;"_"&amp;data!$A$3,INDIRECT("A"&amp;ROW()+1&amp;":$D$100"),4,FALSE),IFERROR(VLOOKUP(F39&amp;"_"&amp;T39&amp;"_"&amp;data!$A$4,INDIRECT("A"&amp;ROW()+1&amp;":$D$100"),4,FALSE),IFERROR(VLOOKUP(F39&amp;"_"&amp;T39&amp;"_"&amp;data!$A$5,INDIRECT("A"&amp;ROW()+1&amp;":$D$100"),4,FALSE),IFERROR(VLOOKUP(F39&amp;"_"&amp;T39&amp;"_"&amp;data!$A$6,INDIRECT("A"&amp;ROW()+1&amp;":$D$100"),4,FALSE),IFERROR(VLOOKUP(F39&amp;"_"&amp;T39&amp;"_"&amp;data!$A$7,INDIRECT("A"&amp;ROW()+1&amp;":$D$100"),4,FALSE),VLOOKUP(F39&amp;"_"&amp;T39&amp;"_"&amp;data!$A$8,INDIRECT("A"&amp;ROW()+1&amp;":$D$100"),4,FALSE)))))))-OFFSET(AE39,1,3),"")</f>
        <v>1.5972222222222165E-2</v>
      </c>
      <c r="AF39" s="27">
        <f ca="1">IFERROR(IFERROR(VLOOKUP(M39&amp;"_"&amp;T39&amp;"_"&amp;data!$A$2,INDIRECT("B"&amp;ROW()+1&amp;":$D$100"),3,FALSE),IFERROR(VLOOKUP(M39&amp;"_"&amp;T39&amp;"_"&amp;data!$A$3,INDIRECT("B"&amp;ROW()+1&amp;":$D$100"),3,FALSE),IFERROR(VLOOKUP(M39&amp;"_"&amp;T39&amp;"_"&amp;data!$A$4,INDIRECT("B"&amp;ROW()+1&amp;":$D$100"),3,FALSE),IFERROR(VLOOKUP(M39&amp;"_"&amp;T39&amp;"_"&amp;data!$A$5,INDIRECT("B"&amp;ROW()+1&amp;":$D$100"),3,FALSE),IFERROR(VLOOKUP(M39&amp;"_"&amp;T39&amp;"_"&amp;data!$A$6,INDIRECT("B"&amp;ROW()+1&amp;":$D$100"),3,FALSE),IFERROR(VLOOKUP(M39&amp;"_"&amp;T39&amp;"_"&amp;data!$A$7,INDIRECT("B"&amp;ROW()+1&amp;":$D$100"),3,FALSE),VLOOKUP(M39&amp;"_"&amp;T39&amp;"_"&amp;data!$A$8,INDIRECT("B"&amp;ROW()+1&amp;":$D$100"),3,FALSE)))))))-OFFSET(AF39,1,2),"")</f>
        <v>1.5972222222222165E-2</v>
      </c>
      <c r="AG39" s="1"/>
      <c r="AH39" s="7">
        <f t="shared" ca="1" si="8"/>
        <v>0.66874999999999962</v>
      </c>
      <c r="AI39" s="1">
        <f t="shared" si="24"/>
        <v>15</v>
      </c>
      <c r="AJ39" s="1">
        <f t="shared" si="22"/>
        <v>2</v>
      </c>
      <c r="AK39" s="1" cm="1">
        <f t="array" ref="AK39">IFERROR(LEN(_xlfn.TEXTJOIN("",TRUE,_xlfn.UNIQUE(_xlfn.MAKEARRAY(LEN(SUBSTITUTE(SUBSTITUTE(SUBSTITUTE(J39,"・",""),"　","")," ","")&amp;SUBSTITUTE(SUBSTITUTE(SUBSTITUTE(Q39,"・",""),"　","")," ","")),1,_xlfn.LAMBDA(_xlpm.row,_xlpm.col,MID(SUBSTITUTE(SUBSTITUTE(SUBSTITUTE(J39,"・",""),"　","")," ","")&amp;SUBSTITUTE(SUBSTITUTE(SUBSTITUTE(Q39,"・",""),"　","")," ",""),_xlpm.row,1)))))),0)</f>
        <v>4</v>
      </c>
      <c r="AL39" s="9">
        <f t="shared" si="19"/>
        <v>110</v>
      </c>
      <c r="AM39" s="10">
        <v>0</v>
      </c>
      <c r="AN39" s="18"/>
    </row>
    <row r="40" spans="1:40" s="22" customFormat="1" ht="23.1" customHeight="1" x14ac:dyDescent="0.15">
      <c r="A40" s="79" t="str">
        <f t="shared" si="0"/>
        <v/>
      </c>
      <c r="B40" s="93" t="str">
        <f t="shared" si="1"/>
        <v>シニアⅡＡ_St_3次予選</v>
      </c>
      <c r="C40" s="96"/>
      <c r="D40" s="77">
        <f t="shared" ca="1" si="11"/>
        <v>0.67916666666666625</v>
      </c>
      <c r="E40" s="6">
        <f>MAX($E$5:E39)+1+IF(MAX($E$5:E39)=0,100,0)</f>
        <v>127</v>
      </c>
      <c r="F40" s="71"/>
      <c r="G40" s="57"/>
      <c r="H40" s="57"/>
      <c r="I40" s="57"/>
      <c r="J40" s="57"/>
      <c r="K40" s="58"/>
      <c r="L40" s="6">
        <f t="shared" si="23"/>
        <v>227</v>
      </c>
      <c r="M40" s="45" t="s">
        <v>49</v>
      </c>
      <c r="N40" s="1" t="s">
        <v>9</v>
      </c>
      <c r="O40" s="1">
        <v>2</v>
      </c>
      <c r="P40" s="1">
        <v>12</v>
      </c>
      <c r="Q40" s="1" t="s">
        <v>52</v>
      </c>
      <c r="R40" s="4">
        <v>24</v>
      </c>
      <c r="S40" s="3"/>
      <c r="T40" s="12" t="s">
        <v>73</v>
      </c>
      <c r="U40" s="9"/>
      <c r="V40" s="12" t="str">
        <f t="shared" si="2"/>
        <v/>
      </c>
      <c r="W40" s="12">
        <f t="shared" si="3"/>
        <v>0.5</v>
      </c>
      <c r="X40" s="9"/>
      <c r="Y40" s="23" t="str">
        <f t="shared" si="4"/>
        <v/>
      </c>
      <c r="Z40" s="23">
        <f t="shared" si="5"/>
        <v>12</v>
      </c>
      <c r="AA40" s="9"/>
      <c r="AB40" s="23" t="str">
        <f t="shared" si="6"/>
        <v/>
      </c>
      <c r="AC40" s="23">
        <f t="shared" si="7"/>
        <v>6</v>
      </c>
      <c r="AD40" s="28"/>
      <c r="AE40" s="27" t="str">
        <f ca="1">IFERROR(IFERROR(VLOOKUP(F40&amp;"_"&amp;T40&amp;"_"&amp;data!$A$2,INDIRECT("A"&amp;ROW()+1&amp;":$D$100"),4,FALSE),IFERROR(VLOOKUP(F40&amp;"_"&amp;T40&amp;"_"&amp;data!$A$3,INDIRECT("A"&amp;ROW()+1&amp;":$D$100"),4,FALSE),IFERROR(VLOOKUP(F40&amp;"_"&amp;T40&amp;"_"&amp;data!$A$4,INDIRECT("A"&amp;ROW()+1&amp;":$D$100"),4,FALSE),IFERROR(VLOOKUP(F40&amp;"_"&amp;T40&amp;"_"&amp;data!$A$5,INDIRECT("A"&amp;ROW()+1&amp;":$D$100"),4,FALSE),IFERROR(VLOOKUP(F40&amp;"_"&amp;T40&amp;"_"&amp;data!$A$6,INDIRECT("A"&amp;ROW()+1&amp;":$D$100"),4,FALSE),IFERROR(VLOOKUP(F40&amp;"_"&amp;T40&amp;"_"&amp;data!$A$7,INDIRECT("A"&amp;ROW()+1&amp;":$D$100"),4,FALSE),VLOOKUP(F40&amp;"_"&amp;T40&amp;"_"&amp;data!$A$8,INDIRECT("A"&amp;ROW()+1&amp;":$D$100"),4,FALSE)))))))-OFFSET(AE40,1,3),"")</f>
        <v/>
      </c>
      <c r="AF40" s="27">
        <f ca="1">IFERROR(IFERROR(VLOOKUP(M40&amp;"_"&amp;T40&amp;"_"&amp;data!$A$2,INDIRECT("B"&amp;ROW()+1&amp;":$D$100"),3,FALSE),IFERROR(VLOOKUP(M40&amp;"_"&amp;T40&amp;"_"&amp;data!$A$3,INDIRECT("B"&amp;ROW()+1&amp;":$D$100"),3,FALSE),IFERROR(VLOOKUP(M40&amp;"_"&amp;T40&amp;"_"&amp;data!$A$4,INDIRECT("B"&amp;ROW()+1&amp;":$D$100"),3,FALSE),IFERROR(VLOOKUP(M40&amp;"_"&amp;T40&amp;"_"&amp;data!$A$5,INDIRECT("B"&amp;ROW()+1&amp;":$D$100"),3,FALSE),IFERROR(VLOOKUP(M40&amp;"_"&amp;T40&amp;"_"&amp;data!$A$6,INDIRECT("B"&amp;ROW()+1&amp;":$D$100"),3,FALSE),IFERROR(VLOOKUP(M40&amp;"_"&amp;T40&amp;"_"&amp;data!$A$7,INDIRECT("B"&amp;ROW()+1&amp;":$D$100"),3,FALSE),VLOOKUP(M40&amp;"_"&amp;T40&amp;"_"&amp;data!$A$8,INDIRECT("B"&amp;ROW()+1&amp;":$D$100"),3,FALSE)))))))-OFFSET(AF40,1,2),"")</f>
        <v>1.388888888888884E-2</v>
      </c>
      <c r="AG40" s="1"/>
      <c r="AH40" s="7">
        <f t="shared" ca="1" si="8"/>
        <v>0.67916666666666625</v>
      </c>
      <c r="AI40" s="1">
        <f t="shared" si="24"/>
        <v>11</v>
      </c>
      <c r="AJ40" s="1">
        <f t="shared" si="22"/>
        <v>2</v>
      </c>
      <c r="AK40" s="1" cm="1">
        <f t="array" ref="AK40">IFERROR(LEN(_xlfn.TEXTJOIN("",TRUE,_xlfn.UNIQUE(_xlfn.MAKEARRAY(LEN(SUBSTITUTE(SUBSTITUTE(SUBSTITUTE(J40,"・",""),"　","")," ","")&amp;SUBSTITUTE(SUBSTITUTE(SUBSTITUTE(Q40,"・",""),"　","")," ","")),1,_xlfn.LAMBDA(_xlpm.row,_xlpm.col,MID(SUBSTITUTE(SUBSTITUTE(SUBSTITUTE(J40,"・",""),"　","")," ","")&amp;SUBSTITUTE(SUBSTITUTE(SUBSTITUTE(Q40,"・",""),"　","")," ",""),_xlpm.row,1)))))),0)</f>
        <v>3</v>
      </c>
      <c r="AL40" s="9">
        <f t="shared" si="19"/>
        <v>110</v>
      </c>
      <c r="AM40" s="10">
        <v>0</v>
      </c>
      <c r="AN40" s="18"/>
    </row>
    <row r="41" spans="1:40" ht="22.5" customHeight="1" x14ac:dyDescent="0.15">
      <c r="A41" s="79" t="str">
        <f t="shared" si="0"/>
        <v/>
      </c>
      <c r="B41" s="93" t="str">
        <f t="shared" si="1"/>
        <v>シニアⅤ_St_準決勝</v>
      </c>
      <c r="C41" s="95"/>
      <c r="D41" s="77">
        <f t="shared" ca="1" si="11"/>
        <v>0.68680555555555511</v>
      </c>
      <c r="E41" s="6">
        <f>MAX($E$5:E40)+1+IF(MAX($E$5:E40)=0,100,0)</f>
        <v>128</v>
      </c>
      <c r="F41" s="3"/>
      <c r="G41" s="1"/>
      <c r="H41" s="1"/>
      <c r="I41" s="1"/>
      <c r="J41" s="1"/>
      <c r="K41" s="70"/>
      <c r="L41" s="6">
        <f t="shared" si="23"/>
        <v>228</v>
      </c>
      <c r="M41" s="3" t="s">
        <v>34</v>
      </c>
      <c r="N41" s="1" t="s">
        <v>38</v>
      </c>
      <c r="O41" s="1">
        <v>1</v>
      </c>
      <c r="P41" s="1">
        <v>6</v>
      </c>
      <c r="Q41" s="1" t="s">
        <v>19</v>
      </c>
      <c r="R41" s="4">
        <v>10</v>
      </c>
      <c r="S41" s="11"/>
      <c r="T41" s="12" t="s">
        <v>73</v>
      </c>
      <c r="U41" s="25"/>
      <c r="V41" s="12" t="str">
        <f t="shared" si="2"/>
        <v/>
      </c>
      <c r="W41" s="12">
        <f t="shared" si="3"/>
        <v>0.6</v>
      </c>
      <c r="X41" s="25"/>
      <c r="Y41" s="23" t="str">
        <f t="shared" si="4"/>
        <v/>
      </c>
      <c r="Z41" s="23">
        <f t="shared" si="5"/>
        <v>10</v>
      </c>
      <c r="AA41" s="25"/>
      <c r="AB41" s="23" t="str">
        <f t="shared" si="6"/>
        <v/>
      </c>
      <c r="AC41" s="23">
        <f t="shared" si="7"/>
        <v>6</v>
      </c>
      <c r="AD41" s="23"/>
      <c r="AE41" s="27" t="str">
        <f ca="1">IFERROR(IFERROR(VLOOKUP(F41&amp;"_"&amp;T41&amp;"_"&amp;data!$A$2,INDIRECT("A"&amp;ROW()+1&amp;":$D$100"),4,FALSE),IFERROR(VLOOKUP(F41&amp;"_"&amp;T41&amp;"_"&amp;data!$A$3,INDIRECT("A"&amp;ROW()+1&amp;":$D$100"),4,FALSE),IFERROR(VLOOKUP(F41&amp;"_"&amp;T41&amp;"_"&amp;data!$A$4,INDIRECT("A"&amp;ROW()+1&amp;":$D$100"),4,FALSE),IFERROR(VLOOKUP(F41&amp;"_"&amp;T41&amp;"_"&amp;data!$A$5,INDIRECT("A"&amp;ROW()+1&amp;":$D$100"),4,FALSE),IFERROR(VLOOKUP(F41&amp;"_"&amp;T41&amp;"_"&amp;data!$A$6,INDIRECT("A"&amp;ROW()+1&amp;":$D$100"),4,FALSE),IFERROR(VLOOKUP(F41&amp;"_"&amp;T41&amp;"_"&amp;data!$A$7,INDIRECT("A"&amp;ROW()+1&amp;":$D$100"),4,FALSE),VLOOKUP(F41&amp;"_"&amp;T41&amp;"_"&amp;data!$A$8,INDIRECT("A"&amp;ROW()+1&amp;":$D$100"),4,FALSE)))))))-OFFSET(AE41,1,3),"")</f>
        <v/>
      </c>
      <c r="AF41" s="27">
        <f ca="1">IFERROR(IFERROR(VLOOKUP(M41&amp;"_"&amp;T41&amp;"_"&amp;data!$A$2,INDIRECT("B"&amp;ROW()+1&amp;":$D$100"),3,FALSE),IFERROR(VLOOKUP(M41&amp;"_"&amp;T41&amp;"_"&amp;data!$A$3,INDIRECT("B"&amp;ROW()+1&amp;":$D$100"),3,FALSE),IFERROR(VLOOKUP(M41&amp;"_"&amp;T41&amp;"_"&amp;data!$A$4,INDIRECT("B"&amp;ROW()+1&amp;":$D$100"),3,FALSE),IFERROR(VLOOKUP(M41&amp;"_"&amp;T41&amp;"_"&amp;data!$A$5,INDIRECT("B"&amp;ROW()+1&amp;":$D$100"),3,FALSE),IFERROR(VLOOKUP(M41&amp;"_"&amp;T41&amp;"_"&amp;data!$A$6,INDIRECT("B"&amp;ROW()+1&amp;":$D$100"),3,FALSE),IFERROR(VLOOKUP(M41&amp;"_"&amp;T41&amp;"_"&amp;data!$A$7,INDIRECT("B"&amp;ROW()+1&amp;":$D$100"),3,FALSE),VLOOKUP(M41&amp;"_"&amp;T41&amp;"_"&amp;data!$A$8,INDIRECT("B"&amp;ROW()+1&amp;":$D$100"),3,FALSE)))))))-OFFSET(AF41,1,2),"")</f>
        <v>2.2222222222222143E-2</v>
      </c>
      <c r="AG41" s="13"/>
      <c r="AH41" s="7">
        <f t="shared" ca="1" si="8"/>
        <v>0.68680555555555511</v>
      </c>
      <c r="AI41" s="1">
        <f t="shared" si="24"/>
        <v>4</v>
      </c>
      <c r="AJ41" s="1">
        <f t="shared" si="22"/>
        <v>1</v>
      </c>
      <c r="AK41" s="1" cm="1">
        <f t="array" ref="AK41">IFERROR(LEN(_xlfn.TEXTJOIN("",TRUE,_xlfn.UNIQUE(_xlfn.MAKEARRAY(LEN(SUBSTITUTE(SUBSTITUTE(SUBSTITUTE(J41,"・",""),"　","")," ","")&amp;SUBSTITUTE(SUBSTITUTE(SUBSTITUTE(Q41,"・",""),"　","")," ","")),1,_xlfn.LAMBDA(_xlpm.row,_xlpm.col,MID(SUBSTITUTE(SUBSTITUTE(SUBSTITUTE(J41,"・",""),"　","")," ","")&amp;SUBSTITUTE(SUBSTITUTE(SUBSTITUTE(Q41,"・",""),"　","")," ",""),_xlpm.row,1)))))),0)</f>
        <v>2</v>
      </c>
      <c r="AL41" s="9">
        <f t="shared" si="19"/>
        <v>110</v>
      </c>
      <c r="AM41" s="10">
        <v>0</v>
      </c>
    </row>
    <row r="42" spans="1:40" ht="23.1" customHeight="1" x14ac:dyDescent="0.15">
      <c r="A42" s="79" t="str">
        <f t="shared" si="0"/>
        <v>3級戦_St_準決勝</v>
      </c>
      <c r="B42" s="93" t="str">
        <f t="shared" si="1"/>
        <v>2級戦_St_準決勝</v>
      </c>
      <c r="C42" s="95"/>
      <c r="D42" s="77">
        <f t="shared" ca="1" si="11"/>
        <v>0.68958333333333288</v>
      </c>
      <c r="E42" s="6">
        <f>MAX($E$5:E41)+1+IF(MAX($E$5:E41)=0,100,0)</f>
        <v>129</v>
      </c>
      <c r="F42" s="3" t="s">
        <v>22</v>
      </c>
      <c r="G42" s="1" t="s">
        <v>38</v>
      </c>
      <c r="H42" s="1">
        <v>1</v>
      </c>
      <c r="I42" s="1">
        <v>6</v>
      </c>
      <c r="J42" s="1" t="s">
        <v>19</v>
      </c>
      <c r="K42" s="4">
        <v>7</v>
      </c>
      <c r="L42" s="6">
        <f t="shared" si="23"/>
        <v>229</v>
      </c>
      <c r="M42" s="3" t="s">
        <v>28</v>
      </c>
      <c r="N42" s="1" t="s">
        <v>38</v>
      </c>
      <c r="O42" s="1">
        <v>1</v>
      </c>
      <c r="P42" s="1">
        <v>6</v>
      </c>
      <c r="Q42" s="1" t="s">
        <v>19</v>
      </c>
      <c r="R42" s="4">
        <v>11</v>
      </c>
      <c r="S42" s="11"/>
      <c r="T42" s="12" t="s">
        <v>73</v>
      </c>
      <c r="U42" s="25"/>
      <c r="V42" s="12">
        <f t="shared" si="2"/>
        <v>0.8571428571428571</v>
      </c>
      <c r="W42" s="12">
        <f t="shared" si="3"/>
        <v>0.54545454545454541</v>
      </c>
      <c r="X42" s="25"/>
      <c r="Y42" s="23">
        <f t="shared" si="4"/>
        <v>7</v>
      </c>
      <c r="Z42" s="23">
        <f t="shared" si="5"/>
        <v>11</v>
      </c>
      <c r="AA42" s="25"/>
      <c r="AB42" s="23">
        <f t="shared" si="6"/>
        <v>6</v>
      </c>
      <c r="AC42" s="23">
        <f t="shared" si="7"/>
        <v>6</v>
      </c>
      <c r="AD42" s="23"/>
      <c r="AE42" s="27">
        <f ca="1">IFERROR(IFERROR(VLOOKUP(F42&amp;"_"&amp;T42&amp;"_"&amp;data!$A$2,INDIRECT("A"&amp;ROW()+1&amp;":$D$100"),4,FALSE),IFERROR(VLOOKUP(F42&amp;"_"&amp;T42&amp;"_"&amp;data!$A$3,INDIRECT("A"&amp;ROW()+1&amp;":$D$100"),4,FALSE),IFERROR(VLOOKUP(F42&amp;"_"&amp;T42&amp;"_"&amp;data!$A$4,INDIRECT("A"&amp;ROW()+1&amp;":$D$100"),4,FALSE),IFERROR(VLOOKUP(F42&amp;"_"&amp;T42&amp;"_"&amp;data!$A$5,INDIRECT("A"&amp;ROW()+1&amp;":$D$100"),4,FALSE),IFERROR(VLOOKUP(F42&amp;"_"&amp;T42&amp;"_"&amp;data!$A$6,INDIRECT("A"&amp;ROW()+1&amp;":$D$100"),4,FALSE),IFERROR(VLOOKUP(F42&amp;"_"&amp;T42&amp;"_"&amp;data!$A$7,INDIRECT("A"&amp;ROW()+1&amp;":$D$100"),4,FALSE),VLOOKUP(F42&amp;"_"&amp;T42&amp;"_"&amp;data!$A$8,INDIRECT("A"&amp;ROW()+1&amp;":$D$100"),4,FALSE)))))))-OFFSET(AE42,1,3),"")</f>
        <v>2.2916666666666585E-2</v>
      </c>
      <c r="AF42" s="27">
        <f ca="1">IFERROR(IFERROR(VLOOKUP(M42&amp;"_"&amp;T42&amp;"_"&amp;data!$A$2,INDIRECT("B"&amp;ROW()+1&amp;":$D$100"),3,FALSE),IFERROR(VLOOKUP(M42&amp;"_"&amp;T42&amp;"_"&amp;data!$A$3,INDIRECT("B"&amp;ROW()+1&amp;":$D$100"),3,FALSE),IFERROR(VLOOKUP(M42&amp;"_"&amp;T42&amp;"_"&amp;data!$A$4,INDIRECT("B"&amp;ROW()+1&amp;":$D$100"),3,FALSE),IFERROR(VLOOKUP(M42&amp;"_"&amp;T42&amp;"_"&amp;data!$A$5,INDIRECT("B"&amp;ROW()+1&amp;":$D$100"),3,FALSE),IFERROR(VLOOKUP(M42&amp;"_"&amp;T42&amp;"_"&amp;data!$A$6,INDIRECT("B"&amp;ROW()+1&amp;":$D$100"),3,FALSE),IFERROR(VLOOKUP(M42&amp;"_"&amp;T42&amp;"_"&amp;data!$A$7,INDIRECT("B"&amp;ROW()+1&amp;":$D$100"),3,FALSE),VLOOKUP(M42&amp;"_"&amp;T42&amp;"_"&amp;data!$A$8,INDIRECT("B"&amp;ROW()+1&amp;":$D$100"),3,FALSE)))))))-OFFSET(AF42,1,2),"")</f>
        <v>2.2916666666666585E-2</v>
      </c>
      <c r="AG42" s="13"/>
      <c r="AH42" s="7">
        <f t="shared" ca="1" si="8"/>
        <v>0.68958333333333288</v>
      </c>
      <c r="AI42" s="1">
        <f t="shared" si="24"/>
        <v>4</v>
      </c>
      <c r="AJ42" s="1">
        <f t="shared" si="22"/>
        <v>1</v>
      </c>
      <c r="AK42" s="1" cm="1">
        <f t="array" ref="AK42">IFERROR(LEN(_xlfn.TEXTJOIN("",TRUE,_xlfn.UNIQUE(_xlfn.MAKEARRAY(LEN(SUBSTITUTE(SUBSTITUTE(SUBSTITUTE(J42,"・",""),"　","")," ","")&amp;SUBSTITUTE(SUBSTITUTE(SUBSTITUTE(Q42,"・",""),"　","")," ","")),1,_xlfn.LAMBDA(_xlpm.row,_xlpm.col,MID(SUBSTITUTE(SUBSTITUTE(SUBSTITUTE(J42,"・",""),"　","")," ","")&amp;SUBSTITUTE(SUBSTITUTE(SUBSTITUTE(Q42,"・",""),"　","")," ",""),_xlpm.row,1)))))),0)</f>
        <v>2</v>
      </c>
      <c r="AL42" s="9">
        <f t="shared" si="19"/>
        <v>110</v>
      </c>
      <c r="AM42" s="10">
        <v>0</v>
      </c>
    </row>
    <row r="43" spans="1:40" ht="22.5" customHeight="1" x14ac:dyDescent="0.15">
      <c r="A43" s="79" t="str">
        <f t="shared" si="0"/>
        <v>1級戦_St_準決勝</v>
      </c>
      <c r="B43" s="93" t="str">
        <f t="shared" si="1"/>
        <v>D級戦_St_準決勝</v>
      </c>
      <c r="C43" s="95"/>
      <c r="D43" s="77">
        <f t="shared" ca="1" si="11"/>
        <v>0.69236111111111065</v>
      </c>
      <c r="E43" s="6">
        <f>MAX($E$5:E42)+1+IF(MAX($E$5:E42)=0,100,0)</f>
        <v>130</v>
      </c>
      <c r="F43" s="3" t="s">
        <v>21</v>
      </c>
      <c r="G43" s="1" t="s">
        <v>38</v>
      </c>
      <c r="H43" s="1">
        <v>1</v>
      </c>
      <c r="I43" s="1">
        <v>6</v>
      </c>
      <c r="J43" s="1" t="s">
        <v>12</v>
      </c>
      <c r="K43" s="4">
        <v>12</v>
      </c>
      <c r="L43" s="6">
        <f t="shared" si="23"/>
        <v>230</v>
      </c>
      <c r="M43" s="3" t="s">
        <v>6</v>
      </c>
      <c r="N43" s="1" t="s">
        <v>38</v>
      </c>
      <c r="O43" s="1">
        <v>1</v>
      </c>
      <c r="P43" s="1">
        <v>6</v>
      </c>
      <c r="Q43" s="1" t="s">
        <v>12</v>
      </c>
      <c r="R43" s="4">
        <v>12</v>
      </c>
      <c r="S43" s="11"/>
      <c r="T43" s="12" t="s">
        <v>73</v>
      </c>
      <c r="U43" s="25"/>
      <c r="V43" s="12">
        <f t="shared" si="2"/>
        <v>0.5</v>
      </c>
      <c r="W43" s="12">
        <f t="shared" si="3"/>
        <v>0.5</v>
      </c>
      <c r="X43" s="25"/>
      <c r="Y43" s="23">
        <f t="shared" si="4"/>
        <v>12</v>
      </c>
      <c r="Z43" s="23">
        <f t="shared" si="5"/>
        <v>12</v>
      </c>
      <c r="AA43" s="25"/>
      <c r="AB43" s="23">
        <f t="shared" si="6"/>
        <v>6</v>
      </c>
      <c r="AC43" s="23">
        <f t="shared" si="7"/>
        <v>6</v>
      </c>
      <c r="AD43" s="23"/>
      <c r="AE43" s="27">
        <f ca="1">IFERROR(IFERROR(VLOOKUP(F43&amp;"_"&amp;T43&amp;"_"&amp;data!$A$2,INDIRECT("A"&amp;ROW()+1&amp;":$D$100"),4,FALSE),IFERROR(VLOOKUP(F43&amp;"_"&amp;T43&amp;"_"&amp;data!$A$3,INDIRECT("A"&amp;ROW()+1&amp;":$D$100"),4,FALSE),IFERROR(VLOOKUP(F43&amp;"_"&amp;T43&amp;"_"&amp;data!$A$4,INDIRECT("A"&amp;ROW()+1&amp;":$D$100"),4,FALSE),IFERROR(VLOOKUP(F43&amp;"_"&amp;T43&amp;"_"&amp;data!$A$5,INDIRECT("A"&amp;ROW()+1&amp;":$D$100"),4,FALSE),IFERROR(VLOOKUP(F43&amp;"_"&amp;T43&amp;"_"&amp;data!$A$6,INDIRECT("A"&amp;ROW()+1&amp;":$D$100"),4,FALSE),IFERROR(VLOOKUP(F43&amp;"_"&amp;T43&amp;"_"&amp;data!$A$7,INDIRECT("A"&amp;ROW()+1&amp;":$D$100"),4,FALSE),VLOOKUP(F43&amp;"_"&amp;T43&amp;"_"&amp;data!$A$8,INDIRECT("A"&amp;ROW()+1&amp;":$D$100"),4,FALSE)))))))-OFFSET(AE43,1,3),"")</f>
        <v>2.3611111111111027E-2</v>
      </c>
      <c r="AF43" s="27">
        <f ca="1">IFERROR(IFERROR(VLOOKUP(M43&amp;"_"&amp;T43&amp;"_"&amp;data!$A$2,INDIRECT("B"&amp;ROW()+1&amp;":$D$100"),3,FALSE),IFERROR(VLOOKUP(M43&amp;"_"&amp;T43&amp;"_"&amp;data!$A$3,INDIRECT("B"&amp;ROW()+1&amp;":$D$100"),3,FALSE),IFERROR(VLOOKUP(M43&amp;"_"&amp;T43&amp;"_"&amp;data!$A$4,INDIRECT("B"&amp;ROW()+1&amp;":$D$100"),3,FALSE),IFERROR(VLOOKUP(M43&amp;"_"&amp;T43&amp;"_"&amp;data!$A$5,INDIRECT("B"&amp;ROW()+1&amp;":$D$100"),3,FALSE),IFERROR(VLOOKUP(M43&amp;"_"&amp;T43&amp;"_"&amp;data!$A$6,INDIRECT("B"&amp;ROW()+1&amp;":$D$100"),3,FALSE),IFERROR(VLOOKUP(M43&amp;"_"&amp;T43&amp;"_"&amp;data!$A$7,INDIRECT("B"&amp;ROW()+1&amp;":$D$100"),3,FALSE),VLOOKUP(M43&amp;"_"&amp;T43&amp;"_"&amp;data!$A$8,INDIRECT("B"&amp;ROW()+1&amp;":$D$100"),3,FALSE)))))))-OFFSET(AF43,1,2),"")</f>
        <v>2.3611111111111027E-2</v>
      </c>
      <c r="AG43" s="13"/>
      <c r="AH43" s="7">
        <f t="shared" ca="1" si="8"/>
        <v>0.69236111111111065</v>
      </c>
      <c r="AI43" s="1">
        <f t="shared" si="24"/>
        <v>4</v>
      </c>
      <c r="AJ43" s="1">
        <f t="shared" si="22"/>
        <v>1</v>
      </c>
      <c r="AK43" s="1" cm="1">
        <f t="array" ref="AK43">IFERROR(LEN(_xlfn.TEXTJOIN("",TRUE,_xlfn.UNIQUE(_xlfn.MAKEARRAY(LEN(SUBSTITUTE(SUBSTITUTE(SUBSTITUTE(J43,"・",""),"　","")," ","")&amp;SUBSTITUTE(SUBSTITUTE(SUBSTITUTE(Q43,"・",""),"　","")," ","")),1,_xlfn.LAMBDA(_xlpm.row,_xlpm.col,MID(SUBSTITUTE(SUBSTITUTE(SUBSTITUTE(J43,"・",""),"　","")," ","")&amp;SUBSTITUTE(SUBSTITUTE(SUBSTITUTE(Q43,"・",""),"　","")," ",""),_xlpm.row,1)))))),0)</f>
        <v>2</v>
      </c>
      <c r="AL43" s="9">
        <f t="shared" si="19"/>
        <v>110</v>
      </c>
      <c r="AM43" s="10">
        <v>0</v>
      </c>
    </row>
    <row r="44" spans="1:40" ht="22.5" customHeight="1" x14ac:dyDescent="0.15">
      <c r="A44" s="79" t="str">
        <f t="shared" si="0"/>
        <v>C級戦_St_準決勝</v>
      </c>
      <c r="B44" s="93" t="str">
        <f t="shared" si="1"/>
        <v>B級戦_St_準決勝</v>
      </c>
      <c r="C44" s="95"/>
      <c r="D44" s="77">
        <f t="shared" ca="1" si="11"/>
        <v>0.69513888888888842</v>
      </c>
      <c r="E44" s="6">
        <f>MAX($E$5:E43)+1+IF(MAX($E$5:E43)=0,100,0)</f>
        <v>131</v>
      </c>
      <c r="F44" s="3" t="s">
        <v>8</v>
      </c>
      <c r="G44" s="1" t="s">
        <v>38</v>
      </c>
      <c r="H44" s="1">
        <v>1</v>
      </c>
      <c r="I44" s="1">
        <v>6</v>
      </c>
      <c r="J44" s="1" t="s">
        <v>51</v>
      </c>
      <c r="K44" s="4">
        <v>12</v>
      </c>
      <c r="L44" s="6">
        <f t="shared" si="23"/>
        <v>231</v>
      </c>
      <c r="M44" s="3" t="s">
        <v>7</v>
      </c>
      <c r="N44" s="1" t="s">
        <v>38</v>
      </c>
      <c r="O44" s="1">
        <v>1</v>
      </c>
      <c r="P44" s="1">
        <v>6</v>
      </c>
      <c r="Q44" s="1" t="s">
        <v>23</v>
      </c>
      <c r="R44" s="4">
        <v>12</v>
      </c>
      <c r="S44" s="11"/>
      <c r="T44" s="12" t="s">
        <v>73</v>
      </c>
      <c r="U44" s="25"/>
      <c r="V44" s="12">
        <f t="shared" si="2"/>
        <v>0.5</v>
      </c>
      <c r="W44" s="12">
        <f t="shared" si="3"/>
        <v>0.5</v>
      </c>
      <c r="X44" s="25"/>
      <c r="Y44" s="23">
        <f t="shared" si="4"/>
        <v>12</v>
      </c>
      <c r="Z44" s="23">
        <f t="shared" si="5"/>
        <v>12</v>
      </c>
      <c r="AA44" s="25"/>
      <c r="AB44" s="23">
        <f t="shared" si="6"/>
        <v>6</v>
      </c>
      <c r="AC44" s="23">
        <f t="shared" si="7"/>
        <v>6</v>
      </c>
      <c r="AD44" s="23"/>
      <c r="AE44" s="27">
        <f ca="1">IFERROR(IFERROR(VLOOKUP(F44&amp;"_"&amp;T44&amp;"_"&amp;data!$A$2,INDIRECT("A"&amp;ROW()+1&amp;":$D$100"),4,FALSE),IFERROR(VLOOKUP(F44&amp;"_"&amp;T44&amp;"_"&amp;data!$A$3,INDIRECT("A"&amp;ROW()+1&amp;":$D$100"),4,FALSE),IFERROR(VLOOKUP(F44&amp;"_"&amp;T44&amp;"_"&amp;data!$A$4,INDIRECT("A"&amp;ROW()+1&amp;":$D$100"),4,FALSE),IFERROR(VLOOKUP(F44&amp;"_"&amp;T44&amp;"_"&amp;data!$A$5,INDIRECT("A"&amp;ROW()+1&amp;":$D$100"),4,FALSE),IFERROR(VLOOKUP(F44&amp;"_"&amp;T44&amp;"_"&amp;data!$A$6,INDIRECT("A"&amp;ROW()+1&amp;":$D$100"),4,FALSE),IFERROR(VLOOKUP(F44&amp;"_"&amp;T44&amp;"_"&amp;data!$A$7,INDIRECT("A"&amp;ROW()+1&amp;":$D$100"),4,FALSE),VLOOKUP(F44&amp;"_"&amp;T44&amp;"_"&amp;data!$A$8,INDIRECT("A"&amp;ROW()+1&amp;":$D$100"),4,FALSE)))))))-OFFSET(AE44,1,3),"")</f>
        <v>2.1527777777777701E-2</v>
      </c>
      <c r="AF44" s="27">
        <f ca="1">IFERROR(IFERROR(VLOOKUP(M44&amp;"_"&amp;T44&amp;"_"&amp;data!$A$2,INDIRECT("B"&amp;ROW()+1&amp;":$D$100"),3,FALSE),IFERROR(VLOOKUP(M44&amp;"_"&amp;T44&amp;"_"&amp;data!$A$3,INDIRECT("B"&amp;ROW()+1&amp;":$D$100"),3,FALSE),IFERROR(VLOOKUP(M44&amp;"_"&amp;T44&amp;"_"&amp;data!$A$4,INDIRECT("B"&amp;ROW()+1&amp;":$D$100"),3,FALSE),IFERROR(VLOOKUP(M44&amp;"_"&amp;T44&amp;"_"&amp;data!$A$5,INDIRECT("B"&amp;ROW()+1&amp;":$D$100"),3,FALSE),IFERROR(VLOOKUP(M44&amp;"_"&amp;T44&amp;"_"&amp;data!$A$6,INDIRECT("B"&amp;ROW()+1&amp;":$D$100"),3,FALSE),IFERROR(VLOOKUP(M44&amp;"_"&amp;T44&amp;"_"&amp;data!$A$7,INDIRECT("B"&amp;ROW()+1&amp;":$D$100"),3,FALSE),VLOOKUP(M44&amp;"_"&amp;T44&amp;"_"&amp;data!$A$8,INDIRECT("B"&amp;ROW()+1&amp;":$D$100"),3,FALSE)))))))-OFFSET(AF44,1,2),"")</f>
        <v>2.1527777777777701E-2</v>
      </c>
      <c r="AG44" s="13"/>
      <c r="AH44" s="7">
        <f t="shared" ca="1" si="8"/>
        <v>0.69513888888888842</v>
      </c>
      <c r="AI44" s="1">
        <f t="shared" si="24"/>
        <v>8</v>
      </c>
      <c r="AJ44" s="1">
        <f t="shared" si="22"/>
        <v>1</v>
      </c>
      <c r="AK44" s="1" cm="1">
        <f t="array" ref="AK44">IFERROR(LEN(_xlfn.TEXTJOIN("",TRUE,_xlfn.UNIQUE(_xlfn.MAKEARRAY(LEN(SUBSTITUTE(SUBSTITUTE(SUBSTITUTE(J44,"・",""),"　","")," ","")&amp;SUBSTITUTE(SUBSTITUTE(SUBSTITUTE(Q44,"・",""),"　","")," ","")),1,_xlfn.LAMBDA(_xlpm.row,_xlpm.col,MID(SUBSTITUTE(SUBSTITUTE(SUBSTITUTE(J44,"・",""),"　","")," ","")&amp;SUBSTITUTE(SUBSTITUTE(SUBSTITUTE(Q44,"・",""),"　","")," ",""),_xlpm.row,1)))))),0)</f>
        <v>4</v>
      </c>
      <c r="AL44" s="9">
        <f t="shared" si="19"/>
        <v>110</v>
      </c>
      <c r="AM44" s="10">
        <v>0</v>
      </c>
    </row>
    <row r="45" spans="1:40" ht="22.5" customHeight="1" x14ac:dyDescent="0.15">
      <c r="A45" s="79" t="str">
        <f t="shared" si="0"/>
        <v/>
      </c>
      <c r="B45" s="93" t="str">
        <f t="shared" si="1"/>
        <v>シニアⅡＡ_St_準決勝</v>
      </c>
      <c r="C45" s="95"/>
      <c r="D45" s="77">
        <f t="shared" ca="1" si="11"/>
        <v>0.70069444444444395</v>
      </c>
      <c r="E45" s="6">
        <f>MAX($E$5:E44)+1+IF(MAX($E$5:E44)=0,100,0)</f>
        <v>132</v>
      </c>
      <c r="F45" s="71"/>
      <c r="G45" s="57"/>
      <c r="H45" s="57"/>
      <c r="I45" s="57"/>
      <c r="J45" s="57"/>
      <c r="K45" s="58"/>
      <c r="L45" s="6">
        <f t="shared" si="23"/>
        <v>232</v>
      </c>
      <c r="M45" s="45" t="s">
        <v>49</v>
      </c>
      <c r="N45" s="1" t="s">
        <v>38</v>
      </c>
      <c r="O45" s="1">
        <v>1</v>
      </c>
      <c r="P45" s="1">
        <v>6</v>
      </c>
      <c r="Q45" s="1" t="s">
        <v>53</v>
      </c>
      <c r="R45" s="4">
        <v>12</v>
      </c>
      <c r="S45" s="11"/>
      <c r="T45" s="12" t="s">
        <v>73</v>
      </c>
      <c r="U45" s="25"/>
      <c r="V45" s="12" t="str">
        <f t="shared" si="2"/>
        <v/>
      </c>
      <c r="W45" s="12">
        <f t="shared" si="3"/>
        <v>0.5</v>
      </c>
      <c r="X45" s="25"/>
      <c r="Y45" s="23" t="str">
        <f t="shared" si="4"/>
        <v/>
      </c>
      <c r="Z45" s="23">
        <f t="shared" si="5"/>
        <v>12</v>
      </c>
      <c r="AA45" s="25"/>
      <c r="AB45" s="23" t="str">
        <f t="shared" si="6"/>
        <v/>
      </c>
      <c r="AC45" s="23">
        <f t="shared" si="7"/>
        <v>6</v>
      </c>
      <c r="AD45" s="23"/>
      <c r="AE45" s="27" t="str">
        <f ca="1">IFERROR(IFERROR(VLOOKUP(F45&amp;"_"&amp;T45&amp;"_"&amp;data!$A$2,INDIRECT("A"&amp;ROW()+1&amp;":$D$100"),4,FALSE),IFERROR(VLOOKUP(F45&amp;"_"&amp;T45&amp;"_"&amp;data!$A$3,INDIRECT("A"&amp;ROW()+1&amp;":$D$100"),4,FALSE),IFERROR(VLOOKUP(F45&amp;"_"&amp;T45&amp;"_"&amp;data!$A$4,INDIRECT("A"&amp;ROW()+1&amp;":$D$100"),4,FALSE),IFERROR(VLOOKUP(F45&amp;"_"&amp;T45&amp;"_"&amp;data!$A$5,INDIRECT("A"&amp;ROW()+1&amp;":$D$100"),4,FALSE),IFERROR(VLOOKUP(F45&amp;"_"&amp;T45&amp;"_"&amp;data!$A$6,INDIRECT("A"&amp;ROW()+1&amp;":$D$100"),4,FALSE),IFERROR(VLOOKUP(F45&amp;"_"&amp;T45&amp;"_"&amp;data!$A$7,INDIRECT("A"&amp;ROW()+1&amp;":$D$100"),4,FALSE),VLOOKUP(F45&amp;"_"&amp;T45&amp;"_"&amp;data!$A$8,INDIRECT("A"&amp;ROW()+1&amp;":$D$100"),4,FALSE)))))))-OFFSET(AE45,1,3),"")</f>
        <v/>
      </c>
      <c r="AF45" s="27">
        <f ca="1">IFERROR(IFERROR(VLOOKUP(M45&amp;"_"&amp;T45&amp;"_"&amp;data!$A$2,INDIRECT("B"&amp;ROW()+1&amp;":$D$100"),3,FALSE),IFERROR(VLOOKUP(M45&amp;"_"&amp;T45&amp;"_"&amp;data!$A$3,INDIRECT("B"&amp;ROW()+1&amp;":$D$100"),3,FALSE),IFERROR(VLOOKUP(M45&amp;"_"&amp;T45&amp;"_"&amp;data!$A$4,INDIRECT("B"&amp;ROW()+1&amp;":$D$100"),3,FALSE),IFERROR(VLOOKUP(M45&amp;"_"&amp;T45&amp;"_"&amp;data!$A$5,INDIRECT("B"&amp;ROW()+1&amp;":$D$100"),3,FALSE),IFERROR(VLOOKUP(M45&amp;"_"&amp;T45&amp;"_"&amp;data!$A$6,INDIRECT("B"&amp;ROW()+1&amp;":$D$100"),3,FALSE),IFERROR(VLOOKUP(M45&amp;"_"&amp;T45&amp;"_"&amp;data!$A$7,INDIRECT("B"&amp;ROW()+1&amp;":$D$100"),3,FALSE),VLOOKUP(M45&amp;"_"&amp;T45&amp;"_"&amp;data!$A$8,INDIRECT("B"&amp;ROW()+1&amp;":$D$100"),3,FALSE)))))))-OFFSET(AF45,1,2),"")</f>
        <v>2.3611111111111027E-2</v>
      </c>
      <c r="AG45" s="13"/>
      <c r="AH45" s="7">
        <f t="shared" ca="1" si="8"/>
        <v>0.70069444444444395</v>
      </c>
      <c r="AI45" s="1">
        <f t="shared" si="24"/>
        <v>6</v>
      </c>
      <c r="AJ45" s="1">
        <f t="shared" si="22"/>
        <v>1</v>
      </c>
      <c r="AK45" s="1" cm="1">
        <f t="array" ref="AK45">IFERROR(LEN(_xlfn.TEXTJOIN("",TRUE,_xlfn.UNIQUE(_xlfn.MAKEARRAY(LEN(SUBSTITUTE(SUBSTITUTE(SUBSTITUTE(J45,"・",""),"　","")," ","")&amp;SUBSTITUTE(SUBSTITUTE(SUBSTITUTE(Q45,"・",""),"　","")," ","")),1,_xlfn.LAMBDA(_xlpm.row,_xlpm.col,MID(SUBSTITUTE(SUBSTITUTE(SUBSTITUTE(J45,"・",""),"　","")," ","")&amp;SUBSTITUTE(SUBSTITUTE(SUBSTITUTE(Q45,"・",""),"　","")," ",""),_xlpm.row,1)))))),0)</f>
        <v>3</v>
      </c>
      <c r="AL45" s="9">
        <f t="shared" si="19"/>
        <v>110</v>
      </c>
      <c r="AM45" s="10">
        <v>0</v>
      </c>
    </row>
    <row r="46" spans="1:40" s="22" customFormat="1" ht="23.1" customHeight="1" x14ac:dyDescent="0.15">
      <c r="A46" s="79" t="str">
        <f t="shared" si="0"/>
        <v/>
      </c>
      <c r="B46" s="93" t="str">
        <f t="shared" si="1"/>
        <v/>
      </c>
      <c r="C46" s="96"/>
      <c r="D46" s="77">
        <f t="shared" ca="1" si="11"/>
        <v>0.70486111111111061</v>
      </c>
      <c r="E46" s="132" t="s">
        <v>30</v>
      </c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4"/>
      <c r="S46" s="3"/>
      <c r="T46" s="12" t="s">
        <v>73</v>
      </c>
      <c r="U46" s="9"/>
      <c r="V46" s="12" t="str">
        <f t="shared" si="2"/>
        <v/>
      </c>
      <c r="W46" s="12" t="str">
        <f t="shared" si="3"/>
        <v/>
      </c>
      <c r="X46" s="9"/>
      <c r="Y46" s="23" t="str">
        <f t="shared" si="4"/>
        <v/>
      </c>
      <c r="Z46" s="23" t="str">
        <f t="shared" si="5"/>
        <v/>
      </c>
      <c r="AA46" s="9"/>
      <c r="AB46" s="23" t="str">
        <f t="shared" si="6"/>
        <v/>
      </c>
      <c r="AC46" s="23" t="str">
        <f t="shared" si="7"/>
        <v/>
      </c>
      <c r="AD46" s="28"/>
      <c r="AE46" s="27" t="str">
        <f ca="1">IFERROR(IFERROR(VLOOKUP(F46&amp;"_"&amp;T46&amp;"_"&amp;data!$A$2,INDIRECT("A"&amp;ROW()+1&amp;":$D$100"),4,FALSE),IFERROR(VLOOKUP(F46&amp;"_"&amp;T46&amp;"_"&amp;data!$A$3,INDIRECT("A"&amp;ROW()+1&amp;":$D$100"),4,FALSE),IFERROR(VLOOKUP(F46&amp;"_"&amp;T46&amp;"_"&amp;data!$A$4,INDIRECT("A"&amp;ROW()+1&amp;":$D$100"),4,FALSE),IFERROR(VLOOKUP(F46&amp;"_"&amp;T46&amp;"_"&amp;data!$A$5,INDIRECT("A"&amp;ROW()+1&amp;":$D$100"),4,FALSE),IFERROR(VLOOKUP(F46&amp;"_"&amp;T46&amp;"_"&amp;data!$A$6,INDIRECT("A"&amp;ROW()+1&amp;":$D$100"),4,FALSE),IFERROR(VLOOKUP(F46&amp;"_"&amp;T46&amp;"_"&amp;data!$A$7,INDIRECT("A"&amp;ROW()+1&amp;":$D$100"),4,FALSE),VLOOKUP(F46&amp;"_"&amp;T46&amp;"_"&amp;data!$A$8,INDIRECT("A"&amp;ROW()+1&amp;":$D$100"),4,FALSE)))))))-OFFSET(AE46,1,3),"")</f>
        <v/>
      </c>
      <c r="AF46" s="27" t="str">
        <f ca="1">IFERROR(IFERROR(VLOOKUP(M46&amp;"_"&amp;T46&amp;"_"&amp;data!$A$2,INDIRECT("B"&amp;ROW()+1&amp;":$D$100"),3,FALSE),IFERROR(VLOOKUP(M46&amp;"_"&amp;T46&amp;"_"&amp;data!$A$3,INDIRECT("B"&amp;ROW()+1&amp;":$D$100"),3,FALSE),IFERROR(VLOOKUP(M46&amp;"_"&amp;T46&amp;"_"&amp;data!$A$4,INDIRECT("B"&amp;ROW()+1&amp;":$D$100"),3,FALSE),IFERROR(VLOOKUP(M46&amp;"_"&amp;T46&amp;"_"&amp;data!$A$5,INDIRECT("B"&amp;ROW()+1&amp;":$D$100"),3,FALSE),IFERROR(VLOOKUP(M46&amp;"_"&amp;T46&amp;"_"&amp;data!$A$6,INDIRECT("B"&amp;ROW()+1&amp;":$D$100"),3,FALSE),IFERROR(VLOOKUP(M46&amp;"_"&amp;T46&amp;"_"&amp;data!$A$7,INDIRECT("B"&amp;ROW()+1&amp;":$D$100"),3,FALSE),VLOOKUP(M46&amp;"_"&amp;T46&amp;"_"&amp;data!$A$8,INDIRECT("B"&amp;ROW()+1&amp;":$D$100"),3,FALSE)))))))-OFFSET(AF46,1,2),"")</f>
        <v/>
      </c>
      <c r="AG46" s="1"/>
      <c r="AH46" s="7">
        <f t="shared" ca="1" si="8"/>
        <v>0.70486111111111061</v>
      </c>
      <c r="AI46" s="8">
        <v>10</v>
      </c>
      <c r="AJ46" s="40">
        <f>AI37+AI38+AI39+AI40+AI41+AI42+AI43+AI44+AI45</f>
        <v>77</v>
      </c>
      <c r="AK46" s="39" t="s">
        <v>29</v>
      </c>
      <c r="AL46" s="9"/>
      <c r="AM46" s="60"/>
      <c r="AN46" s="18"/>
    </row>
    <row r="47" spans="1:40" ht="22.5" customHeight="1" x14ac:dyDescent="0.15">
      <c r="A47" s="79" t="str">
        <f t="shared" si="0"/>
        <v/>
      </c>
      <c r="B47" s="93" t="str">
        <f t="shared" si="1"/>
        <v>シニアⅤ_St_決勝</v>
      </c>
      <c r="C47" s="95"/>
      <c r="D47" s="77">
        <f t="shared" ca="1" si="11"/>
        <v>0.71180555555555503</v>
      </c>
      <c r="E47" s="6">
        <f>MAX($E$5:E46)+1+IF(MAX($E$5:E46)=0,100,0)</f>
        <v>133</v>
      </c>
      <c r="F47" s="3"/>
      <c r="G47" s="1"/>
      <c r="H47" s="1"/>
      <c r="I47" s="1"/>
      <c r="J47" s="1"/>
      <c r="K47" s="4"/>
      <c r="L47" s="6">
        <f t="shared" ref="L47:L51" si="25">E47+100</f>
        <v>233</v>
      </c>
      <c r="M47" s="3" t="s">
        <v>37</v>
      </c>
      <c r="N47" s="1" t="s">
        <v>10</v>
      </c>
      <c r="O47" s="2">
        <v>1</v>
      </c>
      <c r="P47" s="2" t="s">
        <v>13</v>
      </c>
      <c r="Q47" s="1" t="s">
        <v>19</v>
      </c>
      <c r="R47" s="4">
        <v>8</v>
      </c>
      <c r="S47" s="11"/>
      <c r="T47" s="12" t="s">
        <v>73</v>
      </c>
      <c r="U47" s="25"/>
      <c r="V47" s="12" t="str">
        <f t="shared" si="2"/>
        <v/>
      </c>
      <c r="W47" s="12" t="str">
        <f t="shared" si="3"/>
        <v/>
      </c>
      <c r="X47" s="25"/>
      <c r="Y47" s="23" t="str">
        <f t="shared" si="4"/>
        <v/>
      </c>
      <c r="Z47" s="23">
        <f t="shared" si="5"/>
        <v>8</v>
      </c>
      <c r="AA47" s="25"/>
      <c r="AB47" s="23" t="str">
        <f t="shared" si="6"/>
        <v/>
      </c>
      <c r="AC47" s="23" t="str">
        <f t="shared" si="7"/>
        <v/>
      </c>
      <c r="AD47" s="23"/>
      <c r="AE47" s="27" t="str">
        <f ca="1">IFERROR(IFERROR(VLOOKUP(F47&amp;"_"&amp;T47&amp;"_"&amp;data!$A$2,INDIRECT("A"&amp;ROW()+1&amp;":$D$100"),4,FALSE),IFERROR(VLOOKUP(F47&amp;"_"&amp;T47&amp;"_"&amp;data!$A$3,INDIRECT("A"&amp;ROW()+1&amp;":$D$100"),4,FALSE),IFERROR(VLOOKUP(F47&amp;"_"&amp;T47&amp;"_"&amp;data!$A$4,INDIRECT("A"&amp;ROW()+1&amp;":$D$100"),4,FALSE),IFERROR(VLOOKUP(F47&amp;"_"&amp;T47&amp;"_"&amp;data!$A$5,INDIRECT("A"&amp;ROW()+1&amp;":$D$100"),4,FALSE),IFERROR(VLOOKUP(F47&amp;"_"&amp;T47&amp;"_"&amp;data!$A$6,INDIRECT("A"&amp;ROW()+1&amp;":$D$100"),4,FALSE),IFERROR(VLOOKUP(F47&amp;"_"&amp;T47&amp;"_"&amp;data!$A$7,INDIRECT("A"&amp;ROW()+1&amp;":$D$100"),4,FALSE),VLOOKUP(F47&amp;"_"&amp;T47&amp;"_"&amp;data!$A$8,INDIRECT("A"&amp;ROW()+1&amp;":$D$100"),4,FALSE)))))))-OFFSET(AE47,1,3),"")</f>
        <v/>
      </c>
      <c r="AF47" s="27" t="str">
        <f ca="1">IFERROR(IFERROR(VLOOKUP(M47&amp;"_"&amp;T47&amp;"_"&amp;data!$A$2,INDIRECT("B"&amp;ROW()+1&amp;":$D$100"),3,FALSE),IFERROR(VLOOKUP(M47&amp;"_"&amp;T47&amp;"_"&amp;data!$A$3,INDIRECT("B"&amp;ROW()+1&amp;":$D$100"),3,FALSE),IFERROR(VLOOKUP(M47&amp;"_"&amp;T47&amp;"_"&amp;data!$A$4,INDIRECT("B"&amp;ROW()+1&amp;":$D$100"),3,FALSE),IFERROR(VLOOKUP(M47&amp;"_"&amp;T47&amp;"_"&amp;data!$A$5,INDIRECT("B"&amp;ROW()+1&amp;":$D$100"),3,FALSE),IFERROR(VLOOKUP(M47&amp;"_"&amp;T47&amp;"_"&amp;data!$A$6,INDIRECT("B"&amp;ROW()+1&amp;":$D$100"),3,FALSE),IFERROR(VLOOKUP(M47&amp;"_"&amp;T47&amp;"_"&amp;data!$A$7,INDIRECT("B"&amp;ROW()+1&amp;":$D$100"),3,FALSE),VLOOKUP(M47&amp;"_"&amp;T47&amp;"_"&amp;data!$A$8,INDIRECT("B"&amp;ROW()+1&amp;":$D$100"),3,FALSE)))))))-OFFSET(AF47,1,2),"")</f>
        <v/>
      </c>
      <c r="AG47" s="13"/>
      <c r="AH47" s="7">
        <f t="shared" ca="1" si="8"/>
        <v>0.71180555555555503</v>
      </c>
      <c r="AI47" s="1">
        <f t="shared" ref="AI47:AI51" si="26">INT((AJ47*AK47*AL47)/60+0.99+AM47)</f>
        <v>5</v>
      </c>
      <c r="AJ47" s="1">
        <f t="shared" si="22"/>
        <v>1</v>
      </c>
      <c r="AK47" s="1" cm="1">
        <f t="array" ref="AK47">IFERROR(LEN(_xlfn.TEXTJOIN("",TRUE,_xlfn.UNIQUE(_xlfn.MAKEARRAY(LEN(SUBSTITUTE(SUBSTITUTE(SUBSTITUTE(J47,"・",""),"　","")," ","")&amp;SUBSTITUTE(SUBSTITUTE(SUBSTITUTE(Q47,"・",""),"　","")," ","")),1,_xlfn.LAMBDA(_xlpm.row,_xlpm.col,MID(SUBSTITUTE(SUBSTITUTE(SUBSTITUTE(J47,"・",""),"　","")," ","")&amp;SUBSTITUTE(SUBSTITUTE(SUBSTITUTE(Q47,"・",""),"　","")," ",""),_xlpm.row,1)))))),0)</f>
        <v>2</v>
      </c>
      <c r="AL47" s="9">
        <f>90+30</f>
        <v>120</v>
      </c>
      <c r="AM47" s="10">
        <v>1</v>
      </c>
    </row>
    <row r="48" spans="1:40" ht="22.5" customHeight="1" x14ac:dyDescent="0.15">
      <c r="A48" s="79" t="str">
        <f t="shared" si="0"/>
        <v>3級戦_St_決勝</v>
      </c>
      <c r="B48" s="93" t="str">
        <f t="shared" si="1"/>
        <v>2級戦_St_決勝</v>
      </c>
      <c r="C48" s="95"/>
      <c r="D48" s="77">
        <f t="shared" ca="1" si="11"/>
        <v>0.71527777777777724</v>
      </c>
      <c r="E48" s="6">
        <f>MAX($E$5:E47)+1+IF(MAX($E$5:E47)=0,100,0)</f>
        <v>134</v>
      </c>
      <c r="F48" s="3" t="s">
        <v>22</v>
      </c>
      <c r="G48" s="1" t="s">
        <v>10</v>
      </c>
      <c r="H48" s="1">
        <v>1</v>
      </c>
      <c r="I48" s="1" t="s">
        <v>13</v>
      </c>
      <c r="J48" s="1" t="s">
        <v>19</v>
      </c>
      <c r="K48" s="4">
        <v>6</v>
      </c>
      <c r="L48" s="6">
        <f t="shared" si="25"/>
        <v>234</v>
      </c>
      <c r="M48" s="3" t="s">
        <v>28</v>
      </c>
      <c r="N48" s="1" t="s">
        <v>10</v>
      </c>
      <c r="O48" s="2">
        <v>1</v>
      </c>
      <c r="P48" s="2" t="s">
        <v>13</v>
      </c>
      <c r="Q48" s="1" t="s">
        <v>19</v>
      </c>
      <c r="R48" s="5">
        <v>6</v>
      </c>
      <c r="S48" s="11"/>
      <c r="T48" s="12" t="s">
        <v>73</v>
      </c>
      <c r="U48" s="25"/>
      <c r="V48" s="12" t="str">
        <f t="shared" si="2"/>
        <v/>
      </c>
      <c r="W48" s="12" t="str">
        <f t="shared" si="3"/>
        <v/>
      </c>
      <c r="X48" s="25"/>
      <c r="Y48" s="23">
        <f t="shared" si="4"/>
        <v>6</v>
      </c>
      <c r="Z48" s="23">
        <f t="shared" si="5"/>
        <v>6</v>
      </c>
      <c r="AA48" s="25"/>
      <c r="AB48" s="23" t="str">
        <f t="shared" si="6"/>
        <v/>
      </c>
      <c r="AC48" s="23" t="str">
        <f t="shared" si="7"/>
        <v/>
      </c>
      <c r="AD48" s="23"/>
      <c r="AE48" s="27" t="str">
        <f ca="1">IFERROR(IFERROR(VLOOKUP(F48&amp;"_"&amp;T48&amp;"_"&amp;data!$A$2,INDIRECT("A"&amp;ROW()+1&amp;":$D$100"),4,FALSE),IFERROR(VLOOKUP(F48&amp;"_"&amp;T48&amp;"_"&amp;data!$A$3,INDIRECT("A"&amp;ROW()+1&amp;":$D$100"),4,FALSE),IFERROR(VLOOKUP(F48&amp;"_"&amp;T48&amp;"_"&amp;data!$A$4,INDIRECT("A"&amp;ROW()+1&amp;":$D$100"),4,FALSE),IFERROR(VLOOKUP(F48&amp;"_"&amp;T48&amp;"_"&amp;data!$A$5,INDIRECT("A"&amp;ROW()+1&amp;":$D$100"),4,FALSE),IFERROR(VLOOKUP(F48&amp;"_"&amp;T48&amp;"_"&amp;data!$A$6,INDIRECT("A"&amp;ROW()+1&amp;":$D$100"),4,FALSE),IFERROR(VLOOKUP(F48&amp;"_"&amp;T48&amp;"_"&amp;data!$A$7,INDIRECT("A"&amp;ROW()+1&amp;":$D$100"),4,FALSE),VLOOKUP(F48&amp;"_"&amp;T48&amp;"_"&amp;data!$A$8,INDIRECT("A"&amp;ROW()+1&amp;":$D$100"),4,FALSE)))))))-OFFSET(AE48,1,3),"")</f>
        <v/>
      </c>
      <c r="AF48" s="27" t="str">
        <f ca="1">IFERROR(IFERROR(VLOOKUP(M48&amp;"_"&amp;T48&amp;"_"&amp;data!$A$2,INDIRECT("B"&amp;ROW()+1&amp;":$D$100"),3,FALSE),IFERROR(VLOOKUP(M48&amp;"_"&amp;T48&amp;"_"&amp;data!$A$3,INDIRECT("B"&amp;ROW()+1&amp;":$D$100"),3,FALSE),IFERROR(VLOOKUP(M48&amp;"_"&amp;T48&amp;"_"&amp;data!$A$4,INDIRECT("B"&amp;ROW()+1&amp;":$D$100"),3,FALSE),IFERROR(VLOOKUP(M48&amp;"_"&amp;T48&amp;"_"&amp;data!$A$5,INDIRECT("B"&amp;ROW()+1&amp;":$D$100"),3,FALSE),IFERROR(VLOOKUP(M48&amp;"_"&amp;T48&amp;"_"&amp;data!$A$6,INDIRECT("B"&amp;ROW()+1&amp;":$D$100"),3,FALSE),IFERROR(VLOOKUP(M48&amp;"_"&amp;T48&amp;"_"&amp;data!$A$7,INDIRECT("B"&amp;ROW()+1&amp;":$D$100"),3,FALSE),VLOOKUP(M48&amp;"_"&amp;T48&amp;"_"&amp;data!$A$8,INDIRECT("B"&amp;ROW()+1&amp;":$D$100"),3,FALSE)))))))-OFFSET(AF48,1,2),"")</f>
        <v/>
      </c>
      <c r="AG48" s="13"/>
      <c r="AH48" s="7">
        <f t="shared" ca="1" si="8"/>
        <v>0.71527777777777724</v>
      </c>
      <c r="AI48" s="1">
        <f t="shared" si="26"/>
        <v>5</v>
      </c>
      <c r="AJ48" s="1">
        <f t="shared" si="22"/>
        <v>1</v>
      </c>
      <c r="AK48" s="1" cm="1">
        <f t="array" ref="AK48">IFERROR(LEN(_xlfn.TEXTJOIN("",TRUE,_xlfn.UNIQUE(_xlfn.MAKEARRAY(LEN(SUBSTITUTE(SUBSTITUTE(SUBSTITUTE(J48,"・",""),"　","")," ","")&amp;SUBSTITUTE(SUBSTITUTE(SUBSTITUTE(Q48,"・",""),"　","")," ","")),1,_xlfn.LAMBDA(_xlpm.row,_xlpm.col,MID(SUBSTITUTE(SUBSTITUTE(SUBSTITUTE(J48,"・",""),"　","")," ","")&amp;SUBSTITUTE(SUBSTITUTE(SUBSTITUTE(Q48,"・",""),"　","")," ",""),_xlpm.row,1)))))),0)</f>
        <v>2</v>
      </c>
      <c r="AL48" s="9">
        <f>90+30</f>
        <v>120</v>
      </c>
      <c r="AM48" s="10">
        <v>1</v>
      </c>
    </row>
    <row r="49" spans="1:40" ht="22.5" customHeight="1" x14ac:dyDescent="0.15">
      <c r="A49" s="79" t="str">
        <f t="shared" si="0"/>
        <v>1級戦_St_決勝</v>
      </c>
      <c r="B49" s="93" t="str">
        <f t="shared" si="1"/>
        <v>D級戦_St_決勝</v>
      </c>
      <c r="C49" s="95"/>
      <c r="D49" s="77">
        <f t="shared" ca="1" si="11"/>
        <v>0.71874999999999944</v>
      </c>
      <c r="E49" s="6">
        <f>MAX($E$5:E48)+1+IF(MAX($E$5:E48)=0,100,0)</f>
        <v>135</v>
      </c>
      <c r="F49" s="3" t="s">
        <v>21</v>
      </c>
      <c r="G49" s="1" t="s">
        <v>10</v>
      </c>
      <c r="H49" s="1">
        <v>1</v>
      </c>
      <c r="I49" s="1" t="s">
        <v>13</v>
      </c>
      <c r="J49" s="1" t="s">
        <v>12</v>
      </c>
      <c r="K49" s="4">
        <v>6</v>
      </c>
      <c r="L49" s="6">
        <f t="shared" si="25"/>
        <v>235</v>
      </c>
      <c r="M49" s="3" t="s">
        <v>6</v>
      </c>
      <c r="N49" s="1" t="s">
        <v>10</v>
      </c>
      <c r="O49" s="2">
        <v>1</v>
      </c>
      <c r="P49" s="2" t="s">
        <v>13</v>
      </c>
      <c r="Q49" s="1" t="s">
        <v>12</v>
      </c>
      <c r="R49" s="5">
        <v>6</v>
      </c>
      <c r="S49" s="11"/>
      <c r="T49" s="12" t="s">
        <v>73</v>
      </c>
      <c r="U49" s="25"/>
      <c r="V49" s="12" t="str">
        <f t="shared" si="2"/>
        <v/>
      </c>
      <c r="W49" s="12" t="str">
        <f t="shared" si="3"/>
        <v/>
      </c>
      <c r="X49" s="25"/>
      <c r="Y49" s="23">
        <f t="shared" si="4"/>
        <v>6</v>
      </c>
      <c r="Z49" s="23">
        <f t="shared" si="5"/>
        <v>6</v>
      </c>
      <c r="AA49" s="25"/>
      <c r="AB49" s="23" t="str">
        <f t="shared" si="6"/>
        <v/>
      </c>
      <c r="AC49" s="23" t="str">
        <f t="shared" si="7"/>
        <v/>
      </c>
      <c r="AD49" s="23"/>
      <c r="AE49" s="27" t="str">
        <f ca="1">IFERROR(IFERROR(VLOOKUP(F49&amp;"_"&amp;T49&amp;"_"&amp;data!$A$2,INDIRECT("A"&amp;ROW()+1&amp;":$D$100"),4,FALSE),IFERROR(VLOOKUP(F49&amp;"_"&amp;T49&amp;"_"&amp;data!$A$3,INDIRECT("A"&amp;ROW()+1&amp;":$D$100"),4,FALSE),IFERROR(VLOOKUP(F49&amp;"_"&amp;T49&amp;"_"&amp;data!$A$4,INDIRECT("A"&amp;ROW()+1&amp;":$D$100"),4,FALSE),IFERROR(VLOOKUP(F49&amp;"_"&amp;T49&amp;"_"&amp;data!$A$5,INDIRECT("A"&amp;ROW()+1&amp;":$D$100"),4,FALSE),IFERROR(VLOOKUP(F49&amp;"_"&amp;T49&amp;"_"&amp;data!$A$6,INDIRECT("A"&amp;ROW()+1&amp;":$D$100"),4,FALSE),IFERROR(VLOOKUP(F49&amp;"_"&amp;T49&amp;"_"&amp;data!$A$7,INDIRECT("A"&amp;ROW()+1&amp;":$D$100"),4,FALSE),VLOOKUP(F49&amp;"_"&amp;T49&amp;"_"&amp;data!$A$8,INDIRECT("A"&amp;ROW()+1&amp;":$D$100"),4,FALSE)))))))-OFFSET(AE49,1,3),"")</f>
        <v/>
      </c>
      <c r="AF49" s="27" t="str">
        <f ca="1">IFERROR(IFERROR(VLOOKUP(M49&amp;"_"&amp;T49&amp;"_"&amp;data!$A$2,INDIRECT("B"&amp;ROW()+1&amp;":$D$100"),3,FALSE),IFERROR(VLOOKUP(M49&amp;"_"&amp;T49&amp;"_"&amp;data!$A$3,INDIRECT("B"&amp;ROW()+1&amp;":$D$100"),3,FALSE),IFERROR(VLOOKUP(M49&amp;"_"&amp;T49&amp;"_"&amp;data!$A$4,INDIRECT("B"&amp;ROW()+1&amp;":$D$100"),3,FALSE),IFERROR(VLOOKUP(M49&amp;"_"&amp;T49&amp;"_"&amp;data!$A$5,INDIRECT("B"&amp;ROW()+1&amp;":$D$100"),3,FALSE),IFERROR(VLOOKUP(M49&amp;"_"&amp;T49&amp;"_"&amp;data!$A$6,INDIRECT("B"&amp;ROW()+1&amp;":$D$100"),3,FALSE),IFERROR(VLOOKUP(M49&amp;"_"&amp;T49&amp;"_"&amp;data!$A$7,INDIRECT("B"&amp;ROW()+1&amp;":$D$100"),3,FALSE),VLOOKUP(M49&amp;"_"&amp;T49&amp;"_"&amp;data!$A$8,INDIRECT("B"&amp;ROW()+1&amp;":$D$100"),3,FALSE)))))))-OFFSET(AF49,1,2),"")</f>
        <v/>
      </c>
      <c r="AG49" s="13"/>
      <c r="AH49" s="7">
        <f t="shared" ca="1" si="8"/>
        <v>0.71874999999999944</v>
      </c>
      <c r="AI49" s="1">
        <f t="shared" si="26"/>
        <v>5</v>
      </c>
      <c r="AJ49" s="1">
        <f t="shared" si="22"/>
        <v>1</v>
      </c>
      <c r="AK49" s="1" cm="1">
        <f t="array" ref="AK49">IFERROR(LEN(_xlfn.TEXTJOIN("",TRUE,_xlfn.UNIQUE(_xlfn.MAKEARRAY(LEN(SUBSTITUTE(SUBSTITUTE(SUBSTITUTE(J49,"・",""),"　","")," ","")&amp;SUBSTITUTE(SUBSTITUTE(SUBSTITUTE(Q49,"・",""),"　","")," ","")),1,_xlfn.LAMBDA(_xlpm.row,_xlpm.col,MID(SUBSTITUTE(SUBSTITUTE(SUBSTITUTE(J49,"・",""),"　","")," ","")&amp;SUBSTITUTE(SUBSTITUTE(SUBSTITUTE(Q49,"・",""),"　","")," ",""),_xlpm.row,1)))))),0)</f>
        <v>2</v>
      </c>
      <c r="AL49" s="9">
        <f>90+30</f>
        <v>120</v>
      </c>
      <c r="AM49" s="10">
        <v>1</v>
      </c>
    </row>
    <row r="50" spans="1:40" ht="22.5" customHeight="1" x14ac:dyDescent="0.15">
      <c r="A50" s="79" t="str">
        <f t="shared" si="0"/>
        <v>C級戦_St_決勝</v>
      </c>
      <c r="B50" s="93" t="str">
        <f t="shared" si="1"/>
        <v>B級戦_St_決勝</v>
      </c>
      <c r="C50" s="95"/>
      <c r="D50" s="77">
        <f t="shared" ca="1" si="11"/>
        <v>0.72222222222222165</v>
      </c>
      <c r="E50" s="6">
        <f>MAX($E$5:E49)+1+IF(MAX($E$5:E49)=0,100,0)</f>
        <v>136</v>
      </c>
      <c r="F50" s="3" t="s">
        <v>8</v>
      </c>
      <c r="G50" s="1" t="s">
        <v>10</v>
      </c>
      <c r="H50" s="1">
        <v>1</v>
      </c>
      <c r="I50" s="1" t="s">
        <v>13</v>
      </c>
      <c r="J50" s="1" t="s">
        <v>51</v>
      </c>
      <c r="K50" s="4">
        <v>6</v>
      </c>
      <c r="L50" s="6">
        <f t="shared" si="25"/>
        <v>236</v>
      </c>
      <c r="M50" s="3" t="s">
        <v>7</v>
      </c>
      <c r="N50" s="1" t="s">
        <v>10</v>
      </c>
      <c r="O50" s="2">
        <v>1</v>
      </c>
      <c r="P50" s="2" t="s">
        <v>13</v>
      </c>
      <c r="Q50" s="1" t="s">
        <v>23</v>
      </c>
      <c r="R50" s="5">
        <v>6</v>
      </c>
      <c r="S50" s="11"/>
      <c r="T50" s="12" t="s">
        <v>73</v>
      </c>
      <c r="U50" s="25"/>
      <c r="V50" s="12" t="str">
        <f t="shared" si="2"/>
        <v/>
      </c>
      <c r="W50" s="12" t="str">
        <f t="shared" si="3"/>
        <v/>
      </c>
      <c r="X50" s="25"/>
      <c r="Y50" s="23">
        <f t="shared" si="4"/>
        <v>6</v>
      </c>
      <c r="Z50" s="23">
        <f t="shared" si="5"/>
        <v>6</v>
      </c>
      <c r="AA50" s="25"/>
      <c r="AB50" s="23" t="str">
        <f t="shared" si="6"/>
        <v/>
      </c>
      <c r="AC50" s="23" t="str">
        <f t="shared" si="7"/>
        <v/>
      </c>
      <c r="AD50" s="23"/>
      <c r="AE50" s="27" t="str">
        <f ca="1">IFERROR(IFERROR(VLOOKUP(F50&amp;"_"&amp;T50&amp;"_"&amp;data!$A$2,INDIRECT("A"&amp;ROW()+1&amp;":$D$100"),4,FALSE),IFERROR(VLOOKUP(F50&amp;"_"&amp;T50&amp;"_"&amp;data!$A$3,INDIRECT("A"&amp;ROW()+1&amp;":$D$100"),4,FALSE),IFERROR(VLOOKUP(F50&amp;"_"&amp;T50&amp;"_"&amp;data!$A$4,INDIRECT("A"&amp;ROW()+1&amp;":$D$100"),4,FALSE),IFERROR(VLOOKUP(F50&amp;"_"&amp;T50&amp;"_"&amp;data!$A$5,INDIRECT("A"&amp;ROW()+1&amp;":$D$100"),4,FALSE),IFERROR(VLOOKUP(F50&amp;"_"&amp;T50&amp;"_"&amp;data!$A$6,INDIRECT("A"&amp;ROW()+1&amp;":$D$100"),4,FALSE),IFERROR(VLOOKUP(F50&amp;"_"&amp;T50&amp;"_"&amp;data!$A$7,INDIRECT("A"&amp;ROW()+1&amp;":$D$100"),4,FALSE),VLOOKUP(F50&amp;"_"&amp;T50&amp;"_"&amp;data!$A$8,INDIRECT("A"&amp;ROW()+1&amp;":$D$100"),4,FALSE)))))))-OFFSET(AE50,1,3),"")</f>
        <v/>
      </c>
      <c r="AF50" s="27" t="str">
        <f ca="1">IFERROR(IFERROR(VLOOKUP(M50&amp;"_"&amp;T50&amp;"_"&amp;data!$A$2,INDIRECT("B"&amp;ROW()+1&amp;":$D$100"),3,FALSE),IFERROR(VLOOKUP(M50&amp;"_"&amp;T50&amp;"_"&amp;data!$A$3,INDIRECT("B"&amp;ROW()+1&amp;":$D$100"),3,FALSE),IFERROR(VLOOKUP(M50&amp;"_"&amp;T50&amp;"_"&amp;data!$A$4,INDIRECT("B"&amp;ROW()+1&amp;":$D$100"),3,FALSE),IFERROR(VLOOKUP(M50&amp;"_"&amp;T50&amp;"_"&amp;data!$A$5,INDIRECT("B"&amp;ROW()+1&amp;":$D$100"),3,FALSE),IFERROR(VLOOKUP(M50&amp;"_"&amp;T50&amp;"_"&amp;data!$A$6,INDIRECT("B"&amp;ROW()+1&amp;":$D$100"),3,FALSE),IFERROR(VLOOKUP(M50&amp;"_"&amp;T50&amp;"_"&amp;data!$A$7,INDIRECT("B"&amp;ROW()+1&amp;":$D$100"),3,FALSE),VLOOKUP(M50&amp;"_"&amp;T50&amp;"_"&amp;data!$A$8,INDIRECT("B"&amp;ROW()+1&amp;":$D$100"),3,FALSE)))))))-OFFSET(AF50,1,2),"")</f>
        <v/>
      </c>
      <c r="AG50" s="13"/>
      <c r="AH50" s="7">
        <f t="shared" ca="1" si="8"/>
        <v>0.72222222222222165</v>
      </c>
      <c r="AI50" s="1">
        <f t="shared" si="26"/>
        <v>9</v>
      </c>
      <c r="AJ50" s="1">
        <f t="shared" si="22"/>
        <v>1</v>
      </c>
      <c r="AK50" s="1" cm="1">
        <f t="array" ref="AK50">IFERROR(LEN(_xlfn.TEXTJOIN("",TRUE,_xlfn.UNIQUE(_xlfn.MAKEARRAY(LEN(SUBSTITUTE(SUBSTITUTE(SUBSTITUTE(J50,"・",""),"　","")," ","")&amp;SUBSTITUTE(SUBSTITUTE(SUBSTITUTE(Q50,"・",""),"　","")," ","")),1,_xlfn.LAMBDA(_xlpm.row,_xlpm.col,MID(SUBSTITUTE(SUBSTITUTE(SUBSTITUTE(J50,"・",""),"　","")," ","")&amp;SUBSTITUTE(SUBSTITUTE(SUBSTITUTE(Q50,"・",""),"　","")," ",""),_xlpm.row,1)))))),0)</f>
        <v>4</v>
      </c>
      <c r="AL50" s="9">
        <f>90+30</f>
        <v>120</v>
      </c>
      <c r="AM50" s="10">
        <v>1</v>
      </c>
    </row>
    <row r="51" spans="1:40" ht="22.5" customHeight="1" x14ac:dyDescent="0.15">
      <c r="A51" s="79" t="str">
        <f t="shared" si="0"/>
        <v/>
      </c>
      <c r="B51" s="93" t="str">
        <f t="shared" si="1"/>
        <v>シニアⅡＡ_St_決勝</v>
      </c>
      <c r="C51" s="95"/>
      <c r="D51" s="77">
        <f t="shared" ca="1" si="11"/>
        <v>0.72847222222222163</v>
      </c>
      <c r="E51" s="6">
        <f>MAX($E$5:E50)+1+IF(MAX($E$5:E50)=0,100,0)</f>
        <v>137</v>
      </c>
      <c r="F51" s="71"/>
      <c r="G51" s="57"/>
      <c r="H51" s="57"/>
      <c r="I51" s="57"/>
      <c r="J51" s="57"/>
      <c r="K51" s="58"/>
      <c r="L51" s="6">
        <f t="shared" si="25"/>
        <v>237</v>
      </c>
      <c r="M51" s="45" t="s">
        <v>49</v>
      </c>
      <c r="N51" s="1" t="s">
        <v>10</v>
      </c>
      <c r="O51" s="1">
        <v>1</v>
      </c>
      <c r="P51" s="1" t="s">
        <v>13</v>
      </c>
      <c r="Q51" s="1" t="s">
        <v>53</v>
      </c>
      <c r="R51" s="4">
        <v>6</v>
      </c>
      <c r="S51" s="11"/>
      <c r="T51" s="12" t="s">
        <v>73</v>
      </c>
      <c r="U51" s="25"/>
      <c r="V51" s="12" t="str">
        <f t="shared" si="2"/>
        <v/>
      </c>
      <c r="W51" s="12" t="str">
        <f t="shared" si="3"/>
        <v/>
      </c>
      <c r="X51" s="25"/>
      <c r="Y51" s="23" t="str">
        <f t="shared" si="4"/>
        <v/>
      </c>
      <c r="Z51" s="23">
        <f t="shared" si="5"/>
        <v>6</v>
      </c>
      <c r="AA51" s="25"/>
      <c r="AB51" s="23" t="str">
        <f t="shared" si="6"/>
        <v/>
      </c>
      <c r="AC51" s="23" t="str">
        <f t="shared" si="7"/>
        <v/>
      </c>
      <c r="AD51" s="23"/>
      <c r="AE51" s="27" t="str">
        <f ca="1">IFERROR(IFERROR(VLOOKUP(F51&amp;"_"&amp;T51&amp;"_"&amp;data!$A$2,INDIRECT("A"&amp;ROW()+1&amp;":$D$100"),4,FALSE),IFERROR(VLOOKUP(F51&amp;"_"&amp;T51&amp;"_"&amp;data!$A$3,INDIRECT("A"&amp;ROW()+1&amp;":$D$100"),4,FALSE),IFERROR(VLOOKUP(F51&amp;"_"&amp;T51&amp;"_"&amp;data!$A$4,INDIRECT("A"&amp;ROW()+1&amp;":$D$100"),4,FALSE),IFERROR(VLOOKUP(F51&amp;"_"&amp;T51&amp;"_"&amp;data!$A$5,INDIRECT("A"&amp;ROW()+1&amp;":$D$100"),4,FALSE),IFERROR(VLOOKUP(F51&amp;"_"&amp;T51&amp;"_"&amp;data!$A$6,INDIRECT("A"&amp;ROW()+1&amp;":$D$100"),4,FALSE),IFERROR(VLOOKUP(F51&amp;"_"&amp;T51&amp;"_"&amp;data!$A$7,INDIRECT("A"&amp;ROW()+1&amp;":$D$100"),4,FALSE),VLOOKUP(F51&amp;"_"&amp;T51&amp;"_"&amp;data!$A$8,INDIRECT("A"&amp;ROW()+1&amp;":$D$100"),4,FALSE)))))))-OFFSET(AE51,1,3),"")</f>
        <v/>
      </c>
      <c r="AF51" s="27" t="str">
        <f ca="1">IFERROR(IFERROR(VLOOKUP(M51&amp;"_"&amp;T51&amp;"_"&amp;data!$A$2,INDIRECT("B"&amp;ROW()+1&amp;":$D$100"),3,FALSE),IFERROR(VLOOKUP(M51&amp;"_"&amp;T51&amp;"_"&amp;data!$A$3,INDIRECT("B"&amp;ROW()+1&amp;":$D$100"),3,FALSE),IFERROR(VLOOKUP(M51&amp;"_"&amp;T51&amp;"_"&amp;data!$A$4,INDIRECT("B"&amp;ROW()+1&amp;":$D$100"),3,FALSE),IFERROR(VLOOKUP(M51&amp;"_"&amp;T51&amp;"_"&amp;data!$A$5,INDIRECT("B"&amp;ROW()+1&amp;":$D$100"),3,FALSE),IFERROR(VLOOKUP(M51&amp;"_"&amp;T51&amp;"_"&amp;data!$A$6,INDIRECT("B"&amp;ROW()+1&amp;":$D$100"),3,FALSE),IFERROR(VLOOKUP(M51&amp;"_"&amp;T51&amp;"_"&amp;data!$A$7,INDIRECT("B"&amp;ROW()+1&amp;":$D$100"),3,FALSE),VLOOKUP(M51&amp;"_"&amp;T51&amp;"_"&amp;data!$A$8,INDIRECT("B"&amp;ROW()+1&amp;":$D$100"),3,FALSE)))))))-OFFSET(AF51,1,2),"")</f>
        <v/>
      </c>
      <c r="AG51" s="13"/>
      <c r="AH51" s="7">
        <f t="shared" ca="1" si="8"/>
        <v>0.72847222222222163</v>
      </c>
      <c r="AI51" s="1">
        <f t="shared" si="26"/>
        <v>7</v>
      </c>
      <c r="AJ51" s="1">
        <f t="shared" si="22"/>
        <v>1</v>
      </c>
      <c r="AK51" s="1" cm="1">
        <f t="array" ref="AK51">IFERROR(LEN(_xlfn.TEXTJOIN("",TRUE,_xlfn.UNIQUE(_xlfn.MAKEARRAY(LEN(SUBSTITUTE(SUBSTITUTE(SUBSTITUTE(J51,"・",""),"　","")," ","")&amp;SUBSTITUTE(SUBSTITUTE(SUBSTITUTE(Q51,"・",""),"　","")," ","")),1,_xlfn.LAMBDA(_xlpm.row,_xlpm.col,MID(SUBSTITUTE(SUBSTITUTE(SUBSTITUTE(J51,"・",""),"　","")," ","")&amp;SUBSTITUTE(SUBSTITUTE(SUBSTITUTE(Q51,"・",""),"　","")," ",""),_xlpm.row,1)))))),0)</f>
        <v>3</v>
      </c>
      <c r="AL51" s="9">
        <f>90+30</f>
        <v>120</v>
      </c>
      <c r="AM51" s="10">
        <v>1</v>
      </c>
    </row>
    <row r="52" spans="1:40" ht="20.100000000000001" customHeight="1" x14ac:dyDescent="0.15">
      <c r="A52" s="79" t="str">
        <f t="shared" si="0"/>
        <v/>
      </c>
      <c r="B52" s="93" t="str">
        <f t="shared" si="1"/>
        <v/>
      </c>
      <c r="C52" s="95"/>
      <c r="D52" s="77">
        <f t="shared" ca="1" si="11"/>
        <v>0.73333333333333273</v>
      </c>
      <c r="E52" s="132" t="s">
        <v>46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4"/>
      <c r="S52" s="11"/>
      <c r="T52" s="12"/>
      <c r="U52" s="13"/>
      <c r="V52" s="12" t="str">
        <f t="shared" si="2"/>
        <v/>
      </c>
      <c r="W52" s="12" t="str">
        <f t="shared" si="3"/>
        <v/>
      </c>
      <c r="X52" s="13"/>
      <c r="Y52" s="23" t="str">
        <f t="shared" si="4"/>
        <v/>
      </c>
      <c r="Z52" s="23" t="str">
        <f t="shared" si="5"/>
        <v/>
      </c>
      <c r="AA52" s="13"/>
      <c r="AB52" s="23" t="str">
        <f t="shared" si="6"/>
        <v/>
      </c>
      <c r="AC52" s="23" t="str">
        <f t="shared" si="7"/>
        <v/>
      </c>
      <c r="AD52" s="14"/>
      <c r="AE52" s="27" t="str">
        <f ca="1">IFERROR(IFERROR(VLOOKUP(F52&amp;"_"&amp;T52&amp;"_"&amp;data!$A$2,INDIRECT("A"&amp;ROW()+1&amp;":$D$100"),4,FALSE),IFERROR(VLOOKUP(F52&amp;"_"&amp;T52&amp;"_"&amp;data!$A$3,INDIRECT("A"&amp;ROW()+1&amp;":$D$100"),4,FALSE),IFERROR(VLOOKUP(F52&amp;"_"&amp;T52&amp;"_"&amp;data!$A$4,INDIRECT("A"&amp;ROW()+1&amp;":$D$100"),4,FALSE),IFERROR(VLOOKUP(F52&amp;"_"&amp;T52&amp;"_"&amp;data!$A$5,INDIRECT("A"&amp;ROW()+1&amp;":$D$100"),4,FALSE),IFERROR(VLOOKUP(F52&amp;"_"&amp;T52&amp;"_"&amp;data!$A$6,INDIRECT("A"&amp;ROW()+1&amp;":$D$100"),4,FALSE),IFERROR(VLOOKUP(F52&amp;"_"&amp;T52&amp;"_"&amp;data!$A$7,INDIRECT("A"&amp;ROW()+1&amp;":$D$100"),4,FALSE),VLOOKUP(F52&amp;"_"&amp;T52&amp;"_"&amp;data!$A$8,INDIRECT("A"&amp;ROW()+1&amp;":$D$100"),4,FALSE)))))))-OFFSET(AE52,1,3),"")</f>
        <v/>
      </c>
      <c r="AF52" s="27" t="str">
        <f ca="1">IFERROR(IFERROR(VLOOKUP(M52&amp;"_"&amp;T52&amp;"_"&amp;data!$A$2,INDIRECT("B"&amp;ROW()+1&amp;":$D$100"),3,FALSE),IFERROR(VLOOKUP(M52&amp;"_"&amp;T52&amp;"_"&amp;data!$A$3,INDIRECT("B"&amp;ROW()+1&amp;":$D$100"),3,FALSE),IFERROR(VLOOKUP(M52&amp;"_"&amp;T52&amp;"_"&amp;data!$A$4,INDIRECT("B"&amp;ROW()+1&amp;":$D$100"),3,FALSE),IFERROR(VLOOKUP(M52&amp;"_"&amp;T52&amp;"_"&amp;data!$A$5,INDIRECT("B"&amp;ROW()+1&amp;":$D$100"),3,FALSE),IFERROR(VLOOKUP(M52&amp;"_"&amp;T52&amp;"_"&amp;data!$A$6,INDIRECT("B"&amp;ROW()+1&amp;":$D$100"),3,FALSE),IFERROR(VLOOKUP(M52&amp;"_"&amp;T52&amp;"_"&amp;data!$A$7,INDIRECT("B"&amp;ROW()+1&amp;":$D$100"),3,FALSE),VLOOKUP(M52&amp;"_"&amp;T52&amp;"_"&amp;data!$A$8,INDIRECT("B"&amp;ROW()+1&amp;":$D$100"),3,FALSE)))))))-OFFSET(AF52,1,2),"")</f>
        <v/>
      </c>
      <c r="AG52" s="13"/>
      <c r="AH52" s="7">
        <f t="shared" ca="1" si="8"/>
        <v>0.73333333333333273</v>
      </c>
      <c r="AI52" s="8">
        <v>25</v>
      </c>
      <c r="AJ52" s="38">
        <f>AI47+AI48+AI49+AI50+AI51</f>
        <v>31</v>
      </c>
      <c r="AK52" s="39" t="s">
        <v>29</v>
      </c>
      <c r="AL52" s="9"/>
      <c r="AM52" s="10"/>
    </row>
    <row r="53" spans="1:40" s="16" customFormat="1" ht="20.100000000000001" customHeight="1" thickBot="1" x14ac:dyDescent="0.2">
      <c r="A53" s="80" t="str">
        <f t="shared" si="0"/>
        <v/>
      </c>
      <c r="B53" s="94" t="str">
        <f t="shared" si="1"/>
        <v/>
      </c>
      <c r="C53" s="97"/>
      <c r="D53" s="78">
        <f t="shared" ca="1" si="11"/>
        <v>0.75069444444444389</v>
      </c>
      <c r="E53" s="135" t="s">
        <v>45</v>
      </c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7"/>
      <c r="S53" s="61"/>
      <c r="T53" s="62"/>
      <c r="U53" s="63"/>
      <c r="V53" s="64" t="str">
        <f t="shared" si="2"/>
        <v/>
      </c>
      <c r="W53" s="64" t="str">
        <f t="shared" si="3"/>
        <v/>
      </c>
      <c r="X53" s="63"/>
      <c r="Y53" s="65" t="str">
        <f t="shared" si="4"/>
        <v/>
      </c>
      <c r="Z53" s="65" t="str">
        <f t="shared" si="5"/>
        <v/>
      </c>
      <c r="AA53" s="63"/>
      <c r="AB53" s="65" t="str">
        <f t="shared" si="6"/>
        <v/>
      </c>
      <c r="AC53" s="65" t="str">
        <f t="shared" si="7"/>
        <v/>
      </c>
      <c r="AD53" s="66"/>
      <c r="AE53" s="72" t="str">
        <f ca="1">IFERROR(IFERROR(VLOOKUP(F53&amp;"_"&amp;T53&amp;"_"&amp;data!$A$2,INDIRECT("A"&amp;ROW()+1&amp;":$D$100"),4,FALSE),IFERROR(VLOOKUP(F53&amp;"_"&amp;T53&amp;"_"&amp;data!$A$3,INDIRECT("A"&amp;ROW()+1&amp;":$D$100"),4,FALSE),IFERROR(VLOOKUP(F53&amp;"_"&amp;T53&amp;"_"&amp;data!$A$4,INDIRECT("A"&amp;ROW()+1&amp;":$D$100"),4,FALSE),IFERROR(VLOOKUP(F53&amp;"_"&amp;T53&amp;"_"&amp;data!$A$5,INDIRECT("A"&amp;ROW()+1&amp;":$D$100"),4,FALSE),IFERROR(VLOOKUP(F53&amp;"_"&amp;T53&amp;"_"&amp;data!$A$6,INDIRECT("A"&amp;ROW()+1&amp;":$D$100"),4,FALSE),IFERROR(VLOOKUP(F53&amp;"_"&amp;T53&amp;"_"&amp;data!$A$7,INDIRECT("A"&amp;ROW()+1&amp;":$D$100"),4,FALSE),VLOOKUP(F53&amp;"_"&amp;T53&amp;"_"&amp;data!$A$8,INDIRECT("A"&amp;ROW()+1&amp;":$D$100"),4,FALSE)))))))-OFFSET(AE53,1,3),"")</f>
        <v/>
      </c>
      <c r="AF53" s="72" t="str">
        <f ca="1">IFERROR(IFERROR(VLOOKUP(M53&amp;"_"&amp;T53&amp;"_"&amp;data!$A$2,INDIRECT("B"&amp;ROW()+1&amp;":$D$100"),3,FALSE),IFERROR(VLOOKUP(M53&amp;"_"&amp;T53&amp;"_"&amp;data!$A$3,INDIRECT("B"&amp;ROW()+1&amp;":$D$100"),3,FALSE),IFERROR(VLOOKUP(M53&amp;"_"&amp;T53&amp;"_"&amp;data!$A$4,INDIRECT("B"&amp;ROW()+1&amp;":$D$100"),3,FALSE),IFERROR(VLOOKUP(M53&amp;"_"&amp;T53&amp;"_"&amp;data!$A$5,INDIRECT("B"&amp;ROW()+1&amp;":$D$100"),3,FALSE),IFERROR(VLOOKUP(M53&amp;"_"&amp;T53&amp;"_"&amp;data!$A$6,INDIRECT("B"&amp;ROW()+1&amp;":$D$100"),3,FALSE),IFERROR(VLOOKUP(M53&amp;"_"&amp;T53&amp;"_"&amp;data!$A$7,INDIRECT("B"&amp;ROW()+1&amp;":$D$100"),3,FALSE),VLOOKUP(M53&amp;"_"&amp;T53&amp;"_"&amp;data!$A$8,INDIRECT("B"&amp;ROW()+1&amp;":$D$100"),3,FALSE)))))))-OFFSET(AF53,1,2),"")</f>
        <v/>
      </c>
      <c r="AG53" s="30"/>
      <c r="AH53" s="46">
        <f t="shared" ca="1" si="8"/>
        <v>0.75069444444444389</v>
      </c>
      <c r="AI53" s="47"/>
      <c r="AJ53" s="48"/>
      <c r="AK53" s="48"/>
      <c r="AL53" s="29"/>
      <c r="AM53" s="49"/>
      <c r="AN53" s="19"/>
    </row>
    <row r="54" spans="1:40" ht="19.5" customHeight="1" thickBot="1" x14ac:dyDescent="0.2">
      <c r="D54" s="59"/>
      <c r="AE54" s="128" t="s">
        <v>42</v>
      </c>
      <c r="AF54" s="129"/>
      <c r="AG54" s="50"/>
      <c r="AH54" s="54">
        <f ca="1">OFFSET(AH54,-1,0)-$AH$5</f>
        <v>0.37569444444444389</v>
      </c>
      <c r="AI54" s="73">
        <f>AI6+AI14+AI25+AI26+AI27+AI31+AI36+AI46+AI52</f>
        <v>149</v>
      </c>
      <c r="AJ54" s="130" t="str">
        <f>"競技以外の時間＝"&amp;TEXT(TIME(,AI54,),"h時間m分")</f>
        <v>競技以外の時間＝2時間29分</v>
      </c>
      <c r="AK54" s="130"/>
      <c r="AL54" s="130"/>
      <c r="AM54" s="131"/>
      <c r="AN54" s="35"/>
    </row>
    <row r="55" spans="1:40" ht="24.95" customHeight="1" x14ac:dyDescent="0.15">
      <c r="AJ55" s="15"/>
      <c r="AK55" s="15"/>
      <c r="AL55" s="15"/>
      <c r="AM55" s="15"/>
      <c r="AN55" s="15"/>
    </row>
    <row r="56" spans="1:40" ht="24.95" customHeight="1" x14ac:dyDescent="0.15"/>
  </sheetData>
  <mergeCells count="29">
    <mergeCell ref="E26:R26"/>
    <mergeCell ref="V2:AM2"/>
    <mergeCell ref="V3:AM3"/>
    <mergeCell ref="E4:K4"/>
    <mergeCell ref="L4:R4"/>
    <mergeCell ref="AB4:AC5"/>
    <mergeCell ref="AE4:AF5"/>
    <mergeCell ref="AJ4:AJ5"/>
    <mergeCell ref="AM4:AM5"/>
    <mergeCell ref="AL4:AL5"/>
    <mergeCell ref="AK4:AK5"/>
    <mergeCell ref="D2:N3"/>
    <mergeCell ref="O2:R3"/>
    <mergeCell ref="AE54:AF54"/>
    <mergeCell ref="AJ54:AM54"/>
    <mergeCell ref="A4:B5"/>
    <mergeCell ref="T4:T5"/>
    <mergeCell ref="V4:W5"/>
    <mergeCell ref="Y4:Z5"/>
    <mergeCell ref="E52:R52"/>
    <mergeCell ref="E53:R53"/>
    <mergeCell ref="E46:R46"/>
    <mergeCell ref="E27:R27"/>
    <mergeCell ref="E31:R31"/>
    <mergeCell ref="E36:R36"/>
    <mergeCell ref="E6:R6"/>
    <mergeCell ref="E7:R7"/>
    <mergeCell ref="E14:R14"/>
    <mergeCell ref="E25:R25"/>
  </mergeCells>
  <phoneticPr fontId="3"/>
  <conditionalFormatting sqref="T6:T103">
    <cfRule type="expression" dxfId="15" priority="10">
      <formula>AND(OR(NOT(ISBLANK(G6)),NOT(ISBLANK(N6))),ISBLANK(T6))</formula>
    </cfRule>
  </conditionalFormatting>
  <conditionalFormatting sqref="Y6:Y103">
    <cfRule type="expression" dxfId="14" priority="4">
      <formula>AND(NOT(ISBLANK(G6)),OR(Y6="",Y6=0))</formula>
    </cfRule>
  </conditionalFormatting>
  <conditionalFormatting sqref="Z6:Z103">
    <cfRule type="expression" dxfId="13" priority="3">
      <formula>AND(NOT(ISBLANK(N6)),OR(Z6="",Z6=0))</formula>
    </cfRule>
  </conditionalFormatting>
  <conditionalFormatting sqref="AE6:AF103">
    <cfRule type="expression" dxfId="11" priority="8">
      <formula>AND(AE6&lt;&gt;"",NOT(ISERROR(DAY(AE6))),OR(AE6&lt;TIME(,10,),AE6&gt;TIME(,90,)))</formula>
    </cfRule>
  </conditionalFormatting>
  <conditionalFormatting sqref="V6:V103">
    <cfRule type="expression" dxfId="10" priority="5">
      <formula>AND(V6&lt;0.5,V6&lt;&gt;"")</formula>
    </cfRule>
  </conditionalFormatting>
  <conditionalFormatting sqref="W6:W103">
    <cfRule type="expression" dxfId="9" priority="6">
      <formula>AND(W6&lt;0.5,W6&lt;&gt;"")</formula>
    </cfRule>
  </conditionalFormatting>
  <pageMargins left="0.26" right="0.15748031496062992" top="0.17" bottom="0.12" header="0.12" footer="0.16"/>
  <pageSetup paperSize="9" scale="45" orientation="landscape" horizontalDpi="4294967293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CA548B-1610-4F0C-A422-556E692439EB}">
            <xm:f>AND(IFERROR(MATCH(G6,data!$A$1:$A$6,0),2)&lt;&gt;2,OR(AB6="",AB6=0,AB6&gt;8))</xm:f>
            <x14:dxf>
              <fill>
                <patternFill>
                  <bgColor rgb="FFFF0000"/>
                </patternFill>
              </fill>
            </x14:dxf>
          </x14:cfRule>
          <xm:sqref>AB6:AB103</xm:sqref>
        </x14:conditionalFormatting>
        <x14:conditionalFormatting xmlns:xm="http://schemas.microsoft.com/office/excel/2006/main">
          <x14:cfRule type="expression" priority="2" id="{798CB4A9-0781-4F85-9C7C-8AD8568A866C}">
            <xm:f>AND(IFERROR(MATCH(N6,data!$A$1:$A$6,0),2)&lt;&gt;2,OR(AC6="",AC6=0,AC6&gt;8))</xm:f>
            <x14:dxf>
              <fill>
                <patternFill>
                  <bgColor rgb="FFFF0000"/>
                </patternFill>
              </fill>
            </x14:dxf>
          </x14:cfRule>
          <xm:sqref>AC6:AC103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prompt="　　↑_x000a_選択してください" xr:uid="{75F13F04-D04F-46A1-B292-4C8718B9A202}">
          <x14:formula1>
            <xm:f>data!$B$1:$B$4</xm:f>
          </x14:formula1>
          <xm:sqref>T6:T53</xm:sqref>
        </x14:dataValidation>
        <x14:dataValidation type="list" allowBlank="1" showInputMessage="1" showErrorMessage="1" prompt="　　　↑_x000a_選択してください" xr:uid="{CB250E63-5C1F-4837-A1CA-8A8525256FB0}">
          <x14:formula1>
            <xm:f>data!$A$1:$A$8</xm:f>
          </x14:formula1>
          <xm:sqref>G8:G13 G15:G24 N8:N13 G28:G30 G32:G35 G37:G44 G47:G51 N28:N30 N32:N35 N37:N45 N47:N51 N15:N24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1B33D-04ED-452D-81C9-B1B321A56606}">
  <dimension ref="A2:AB46"/>
  <sheetViews>
    <sheetView zoomScaleNormal="100" workbookViewId="0"/>
  </sheetViews>
  <sheetFormatPr defaultRowHeight="14.25" x14ac:dyDescent="0.15"/>
  <cols>
    <col min="1" max="1" width="4.5" style="88" bestFit="1" customWidth="1"/>
    <col min="2" max="2" width="18.875" style="88" customWidth="1"/>
    <col min="3" max="3" width="9.5" style="88" bestFit="1" customWidth="1"/>
    <col min="4" max="17" width="4.5" style="88" customWidth="1"/>
    <col min="18" max="18" width="9" style="88"/>
    <col min="19" max="19" width="4.5" style="88" customWidth="1"/>
    <col min="20" max="20" width="18.875" style="88" customWidth="1"/>
    <col min="21" max="21" width="9.5" style="88" customWidth="1"/>
    <col min="22" max="28" width="5.5" style="88" customWidth="1"/>
    <col min="29" max="16384" width="9" style="88"/>
  </cols>
  <sheetData>
    <row r="2" spans="1:28" x14ac:dyDescent="0.15">
      <c r="B2" s="139" t="s">
        <v>91</v>
      </c>
      <c r="C2" s="139"/>
      <c r="D2" s="139"/>
      <c r="E2" s="139"/>
      <c r="G2" s="88" t="s">
        <v>119</v>
      </c>
    </row>
    <row r="3" spans="1:28" x14ac:dyDescent="0.15">
      <c r="B3" s="140" t="s">
        <v>122</v>
      </c>
      <c r="C3" s="140"/>
      <c r="D3" s="140"/>
      <c r="E3" s="140"/>
    </row>
    <row r="5" spans="1:28" ht="17.25" x14ac:dyDescent="0.15">
      <c r="A5" s="141" t="s">
        <v>92</v>
      </c>
      <c r="B5" s="142"/>
      <c r="C5" s="143"/>
      <c r="D5" s="139" t="s">
        <v>57</v>
      </c>
      <c r="E5" s="139"/>
      <c r="F5" s="139" t="s">
        <v>61</v>
      </c>
      <c r="G5" s="139"/>
      <c r="H5" s="139" t="s">
        <v>63</v>
      </c>
      <c r="I5" s="139"/>
      <c r="J5" s="139" t="s">
        <v>65</v>
      </c>
      <c r="K5" s="139"/>
      <c r="L5" s="139" t="s">
        <v>66</v>
      </c>
      <c r="M5" s="139"/>
      <c r="N5" s="139" t="s">
        <v>67</v>
      </c>
      <c r="O5" s="139"/>
      <c r="P5" s="139" t="s">
        <v>68</v>
      </c>
      <c r="Q5" s="139"/>
      <c r="S5" s="144" t="s">
        <v>93</v>
      </c>
      <c r="T5" s="144"/>
      <c r="U5" s="144"/>
      <c r="V5" s="138"/>
      <c r="W5" s="138"/>
      <c r="X5" s="138"/>
      <c r="Y5" s="138"/>
      <c r="Z5" s="138"/>
    </row>
    <row r="6" spans="1:28" x14ac:dyDescent="0.15">
      <c r="A6" s="89" t="s">
        <v>94</v>
      </c>
      <c r="B6" s="89" t="s">
        <v>95</v>
      </c>
      <c r="C6" s="89" t="s">
        <v>96</v>
      </c>
      <c r="D6" s="89" t="s">
        <v>97</v>
      </c>
      <c r="E6" s="89" t="s">
        <v>98</v>
      </c>
      <c r="F6" s="89" t="s">
        <v>97</v>
      </c>
      <c r="G6" s="89" t="s">
        <v>98</v>
      </c>
      <c r="H6" s="89" t="s">
        <v>97</v>
      </c>
      <c r="I6" s="89" t="s">
        <v>98</v>
      </c>
      <c r="J6" s="89" t="s">
        <v>97</v>
      </c>
      <c r="K6" s="89" t="s">
        <v>98</v>
      </c>
      <c r="L6" s="89" t="s">
        <v>97</v>
      </c>
      <c r="M6" s="89" t="s">
        <v>98</v>
      </c>
      <c r="N6" s="89" t="s">
        <v>97</v>
      </c>
      <c r="O6" s="89" t="s">
        <v>98</v>
      </c>
      <c r="P6" s="89" t="s">
        <v>97</v>
      </c>
      <c r="Q6" s="89" t="s">
        <v>98</v>
      </c>
      <c r="S6" s="89" t="s">
        <v>94</v>
      </c>
      <c r="T6" s="89" t="s">
        <v>95</v>
      </c>
      <c r="U6" s="89" t="s">
        <v>96</v>
      </c>
      <c r="V6" s="89" t="s">
        <v>99</v>
      </c>
      <c r="W6" s="89" t="s">
        <v>100</v>
      </c>
      <c r="X6" s="89" t="s">
        <v>101</v>
      </c>
      <c r="Y6" s="89" t="s">
        <v>102</v>
      </c>
      <c r="Z6" s="89" t="s">
        <v>103</v>
      </c>
      <c r="AA6" s="89" t="s">
        <v>104</v>
      </c>
      <c r="AB6" s="89" t="s">
        <v>68</v>
      </c>
    </row>
    <row r="7" spans="1:28" x14ac:dyDescent="0.15">
      <c r="A7" s="91">
        <v>1</v>
      </c>
      <c r="B7" s="90" t="s">
        <v>113</v>
      </c>
      <c r="C7" s="90" t="s">
        <v>107</v>
      </c>
      <c r="D7" s="91">
        <f ca="1">IFERROR(INDEX(INDIRECT("'"&amp;$B$3&amp;"'!$E$3:$K$100"),MATCH($B7&amp;"_"&amp;$C7&amp;"_"&amp;$D$5,INDIRECT("'"&amp;$B$3&amp;"'!$A$3:$A$100"),0),4),IFERROR(INDEX(INDIRECT("'"&amp;$B$3&amp;"'!$L$3:$R$100"),MATCH($B7&amp;"_"&amp;$C7&amp;"_"&amp;$D$5,INDIRECT("'"&amp;$B$3&amp;"'!$B$3:$B$100"),0),4),""))</f>
        <v>6</v>
      </c>
      <c r="E7" s="91">
        <f ca="1">IFERROR(INDEX(INDIRECT("'"&amp;$B$3&amp;"'!$E$3:$K$100"),MATCH($B7&amp;"_"&amp;$C7&amp;"_"&amp;$D$5,INDIRECT("'"&amp;$B$3&amp;"'!$A$3:$A$100"),0),5),IFERROR(INDEX(INDIRECT("'"&amp;$B$3&amp;"'!$L$3:$R$100"),MATCH($B7&amp;"_"&amp;$C7&amp;"_"&amp;$D$5,INDIRECT("'"&amp;$B$3&amp;"'!$B$3:$B$100"),0),5),""))</f>
        <v>48</v>
      </c>
      <c r="F7" s="91">
        <f ca="1">IFERROR(IF(ISERROR(MATCH($B7&amp;"_"&amp;$C7&amp;"_"&amp;"リダンス",INDIRECT("'"&amp;$B$3&amp;"'!$A$3:$A$100"),0)),INDEX(INDIRECT("'"&amp;$B$3&amp;"'!$E$3:$K$100"),MATCH($B7&amp;"_"&amp;$C7&amp;"_"&amp;$F$5,INDIRECT("'"&amp;$B$3&amp;"'!$A$3:$A$100"),0),4),INDEX(INDIRECT("'"&amp;$B$3&amp;"'!$E$3:$K$100"),MATCH($B7&amp;"_"&amp;$C7&amp;"_"&amp;"リダンス",INDIRECT("'"&amp;$B$3&amp;"'!$A$3:$A$100"),0),4)),IFERROR(IF(ISERROR(MATCH($B7&amp;"_"&amp;$C7&amp;"_"&amp;"リダンス",INDIRECT("'"&amp;$B$3&amp;"'!$B$3:$B$100"),0)),INDEX(INDIRECT("'"&amp;$B$3&amp;"'!$L$3:$R$100"),MATCH($B7&amp;"_"&amp;$C7&amp;"_"&amp;$F$5,INDIRECT("'"&amp;$B$3&amp;"'!$B$3:$B$100"),0),4),INDEX(INDIRECT("'"&amp;$B$3&amp;"'!$L$3:$R$100"),MATCH($B7&amp;"_"&amp;$C7&amp;"_"&amp;"リダンス",INDIRECT("'"&amp;$B$3&amp;"'!$B$3:$B$100"),0),4)),""))</f>
        <v>4</v>
      </c>
      <c r="G7" s="91">
        <f ca="1">IFERROR(IF(ISERROR(MATCH($B7&amp;"_"&amp;$C7&amp;"_"&amp;"リダンス",INDIRECT("'"&amp;$B$3&amp;"'!$A$3:$A$100"),0)),INDEX(INDIRECT("'"&amp;$B$3&amp;"'!$E$3:$K$100"),MATCH($B7&amp;"_"&amp;$C7&amp;"_"&amp;$F$5,INDIRECT("'"&amp;$B$3&amp;"'!$A$3:$A$100"),0),5),INDEX(INDIRECT("'"&amp;$B$3&amp;"'!$E$3:$K$100"),MATCH($B7&amp;"_"&amp;$C7&amp;"_"&amp;"リダンス",INDIRECT("'"&amp;$B$3&amp;"'!$A$3:$A$100"),0),5)),IFERROR(IF(ISERROR(MATCH($B7&amp;"_"&amp;$C7&amp;"_"&amp;"リダンス",INDIRECT("'"&amp;$B$3&amp;"'!$B$3:$B$100"),0)),INDEX(INDIRECT("'"&amp;$B$3&amp;"'!$L$3:$R$100"),MATCH($B7&amp;"_"&amp;$C7&amp;"_"&amp;$F$5,INDIRECT("'"&amp;$B$3&amp;"'!$B$3:$B$100"),0),5),INDEX(INDIRECT("'"&amp;$B$3&amp;"'!$L$3:$R$100"),MATCH($B7&amp;"_"&amp;$C7&amp;"_"&amp;"リダンス",INDIRECT("'"&amp;$B$3&amp;"'!$B$3:$B$100"),0),5)),""))</f>
        <v>24</v>
      </c>
      <c r="H7" s="91">
        <f ca="1">IFERROR(IF(ISERROR(MATCH($B7&amp;"_"&amp;$C7&amp;"_"&amp;"リダンス",INDIRECT("'"&amp;$B$3&amp;"'!$A$3:$A$100"),0)),INDEX(INDIRECT("'"&amp;$B$3&amp;"'!$E$3:$K$100"),MATCH($B7&amp;"_"&amp;$C7&amp;"_"&amp;$H$5,INDIRECT("'"&amp;$B$3&amp;"'!$A$3:$A$100"),0),4),INDEX(INDIRECT("'"&amp;$B$3&amp;"'!$E$3:$K$100"),MATCH($B7&amp;"_"&amp;$C7&amp;"_"&amp;$F$5,INDIRECT("'"&amp;$B$3&amp;"'!$A$3:$A$100"),0),4)),IFERROR(IF(ISERROR(MATCH($B7&amp;"_"&amp;$C7&amp;"_"&amp;"リダンス",INDIRECT("'"&amp;$B$3&amp;"'!$B$3:$B$100"),0)),INDEX(INDIRECT("'"&amp;$B$3&amp;"'!$L$3:$R$100"),MATCH($B7&amp;"_"&amp;$C7&amp;"_"&amp;$H$5,INDIRECT("'"&amp;$B$3&amp;"'!$B$3:$B$100"),0),4),INDEX(INDIRECT("'"&amp;$B$3&amp;"'!$L$3:$R$100"),MATCH($B7&amp;"_"&amp;$C7&amp;"_"&amp;$F$5,INDIRECT("'"&amp;$B$3&amp;"'!$B$3:$B$100"),0),4)),""))</f>
        <v>2</v>
      </c>
      <c r="I7" s="91">
        <f ca="1">IFERROR(IF(ISERROR(MATCH($B7&amp;"_"&amp;$C7&amp;"_"&amp;"リダンス",INDIRECT("'"&amp;$B$3&amp;"'!$A$3:$A$100"),0)),INDEX(INDIRECT("'"&amp;$B$3&amp;"'!$E$3:$K$100"),MATCH($B7&amp;"_"&amp;$C7&amp;"_"&amp;$H$5,INDIRECT("'"&amp;$B$3&amp;"'!$A$3:$A$100"),0),5),INDEX(INDIRECT("'"&amp;$B$3&amp;"'!$E$3:$K$100"),MATCH($B7&amp;"_"&amp;$C7&amp;"_"&amp;$F$5,INDIRECT("'"&amp;$B$3&amp;"'!$A$3:$A$100"),0),5)),IFERROR(IF(ISERROR(MATCH($B7&amp;"_"&amp;$C7&amp;"_"&amp;"リダンス",INDIRECT("'"&amp;$B$3&amp;"'!$B$3:$B$100"),0)),INDEX(INDIRECT("'"&amp;$B$3&amp;"'!$L$3:$R$100"),MATCH($B7&amp;"_"&amp;$C7&amp;"_"&amp;$H$5,INDIRECT("'"&amp;$B$3&amp;"'!$B$3:$B$100"),0),5),INDEX(INDIRECT("'"&amp;$B$3&amp;"'!$L$3:$R$100"),MATCH($B7&amp;"_"&amp;$C7&amp;"_"&amp;$F$5,INDIRECT("'"&amp;$B$3&amp;"'!$B$3:$B$100"),0),5)),""))</f>
        <v>12</v>
      </c>
      <c r="J7" s="91" t="str">
        <f ca="1">IFERROR(IF(ISERROR(MATCH($B7&amp;"_"&amp;$C7&amp;"_"&amp;"リダンス",INDIRECT("'"&amp;$B$3&amp;"'!$A$3:$A$100"),0)),INDEX(INDIRECT("'"&amp;$B$3&amp;"'!$E$3:$K$100"),MATCH($B7&amp;"_"&amp;$C7&amp;"_"&amp;$J$5,INDIRECT("'"&amp;$B$3&amp;"'!$A$3:$A$100"),0),4),INDEX(INDIRECT("'"&amp;$B$3&amp;"'!$E$3:$K$100"),MATCH($B7&amp;"_"&amp;$C7&amp;"_"&amp;$H$5,INDIRECT("'"&amp;$B$3&amp;"'!$A$3:$A$100"),0),4)),IFERROR(IF(ISERROR(MATCH($B7&amp;"_"&amp;$C7&amp;"_"&amp;"リダンス",INDIRECT("'"&amp;$B$3&amp;"'!$B$3:$B$100"),0)),INDEX(INDIRECT("'"&amp;$B$3&amp;"'!$L$3:$R$100"),MATCH($B7&amp;"_"&amp;$C7&amp;"_"&amp;$J$5,INDIRECT("'"&amp;$B$3&amp;"'!$B$3:$B$100"),0),4),INDEX(INDIRECT("'"&amp;$B$3&amp;"'!$L$3:$R$100"),MATCH($B7&amp;"_"&amp;$C7&amp;"_"&amp;$H$5,INDIRECT("'"&amp;$B$3&amp;"'!$B$3:$B$100"),0),4)),""))</f>
        <v/>
      </c>
      <c r="K7" s="91" t="str">
        <f ca="1">IFERROR(IF(ISERROR(MATCH($B7&amp;"_"&amp;$C7&amp;"_"&amp;"リダンス",INDIRECT("'"&amp;$B$3&amp;"'!$A$3:$A$100"),0)),INDEX(INDIRECT("'"&amp;$B$3&amp;"'!$E$3:$K$100"),MATCH($B7&amp;"_"&amp;$C7&amp;"_"&amp;$J$5,INDIRECT("'"&amp;$B$3&amp;"'!$A$3:$A$100"),0),5),INDEX(INDIRECT("'"&amp;$B$3&amp;"'!$E$3:$K$100"),MATCH($B7&amp;"_"&amp;$C7&amp;"_"&amp;$H$5,INDIRECT("'"&amp;$B$3&amp;"'!$A$3:$A$100"),0),5)),IFERROR(IF(ISERROR(MATCH($B7&amp;"_"&amp;$C7&amp;"_"&amp;"リダンス",INDIRECT("'"&amp;$B$3&amp;"'!$B$3:$B$100"),0)),INDEX(INDIRECT("'"&amp;$B$3&amp;"'!$L$3:$R$100"),MATCH($B7&amp;"_"&amp;$C7&amp;"_"&amp;$J$5,INDIRECT("'"&amp;$B$3&amp;"'!$B$3:$B$100"),0),5),INDEX(INDIRECT("'"&amp;$B$3&amp;"'!$L$3:$R$100"),MATCH($B7&amp;"_"&amp;$C7&amp;"_"&amp;$H$5,INDIRECT("'"&amp;$B$3&amp;"'!$B$3:$B$100"),0),5)),""))</f>
        <v/>
      </c>
      <c r="L7" s="91" t="str">
        <f ca="1">IFERROR(IF(ISERROR(MATCH($B7&amp;"_"&amp;$C7&amp;"_"&amp;"リダンス",INDIRECT("'"&amp;$B$3&amp;"'!$A$3:$A$100"),0)),INDEX(INDIRECT("'"&amp;$B$3&amp;"'!$E$3:$K$100"),MATCH($B7&amp;"_"&amp;$C7&amp;"_"&amp;$L$5,INDIRECT("'"&amp;$B$3&amp;"'!$A$3:$A$100"),0),4),INDEX(INDIRECT("'"&amp;$B$3&amp;"'!$E$3:$K$100"),MATCH($B7&amp;"_"&amp;$C7&amp;"_"&amp;$J$5,INDIRECT("'"&amp;$B$3&amp;"'!$A$3:$A$100"),0),4)),IFERROR(IF(ISERROR(MATCH($B7&amp;"_"&amp;$C7&amp;"_"&amp;"リダンス",INDIRECT("'"&amp;$B$3&amp;"'!$B$3:$B$100"),0)),INDEX(INDIRECT("'"&amp;$B$3&amp;"'!$L$3:$R$100"),MATCH($B7&amp;"_"&amp;$C7&amp;"_"&amp;$L$5,INDIRECT("'"&amp;$B$3&amp;"'!$B$3:$B$100"),0),4),INDEX(INDIRECT("'"&amp;$B$3&amp;"'!$L$3:$R$100"),MATCH($B7&amp;"_"&amp;$C7&amp;"_"&amp;$J$5,INDIRECT("'"&amp;$B$3&amp;"'!$B$3:$B$100"),0),4)),""))</f>
        <v/>
      </c>
      <c r="M7" s="91" t="str">
        <f ca="1">IFERROR(IF(ISERROR(MATCH($B7&amp;"_"&amp;$C7&amp;"_"&amp;"リダンス",INDIRECT("'"&amp;$B$3&amp;"'!$A$3:$A$100"),0)),INDEX(INDIRECT("'"&amp;$B$3&amp;"'!$E$3:$K$100"),MATCH($B7&amp;"_"&amp;$C7&amp;"_"&amp;$L$5,INDIRECT("'"&amp;$B$3&amp;"'!$A$3:$A$100"),0),5),INDEX(INDIRECT("'"&amp;$B$3&amp;"'!$E$3:$K$100"),MATCH($B7&amp;"_"&amp;$C7&amp;"_"&amp;$J$5,INDIRECT("'"&amp;$B$3&amp;"'!$A$3:$A$100"),0),5)),IFERROR(IF(ISERROR(MATCH($B7&amp;"_"&amp;$C7&amp;"_"&amp;"リダンス",INDIRECT("'"&amp;$B$3&amp;"'!$B$3:$B$100"),0)),INDEX(INDIRECT("'"&amp;$B$3&amp;"'!$L$3:$R$100"),MATCH($B7&amp;"_"&amp;$C7&amp;"_"&amp;$L$5,INDIRECT("'"&amp;$B$3&amp;"'!$B$3:$B$100"),0),5),INDEX(INDIRECT("'"&amp;$B$3&amp;"'!$L$3:$R$100"),MATCH($B7&amp;"_"&amp;$C7&amp;"_"&amp;$J$5,INDIRECT("'"&amp;$B$3&amp;"'!$B$3:$B$100"),0),5)),""))</f>
        <v/>
      </c>
      <c r="N7" s="91">
        <f ca="1">IFERROR(INDEX(INDIRECT("'"&amp;$B$3&amp;"'!$E$3:$K$100"),MATCH($B7&amp;"_"&amp;$C7&amp;"_"&amp;$N$5,INDIRECT("'"&amp;$B$3&amp;"'!$A$3:$A$100"),0),4),IFERROR(INDEX(INDIRECT("'"&amp;$B$3&amp;"'!$L$3:$R$100"),MATCH($B7&amp;"_"&amp;$C7&amp;"_"&amp;$N$5,INDIRECT("'"&amp;$B$3&amp;"'!$B$3:$B$100"),0),4),""))</f>
        <v>1</v>
      </c>
      <c r="O7" s="91">
        <f ca="1">IFERROR(INDEX(INDIRECT("'"&amp;$B$3&amp;"'!$E$3:$K$100"),MATCH($B7&amp;"_"&amp;$C7&amp;"_"&amp;$N$5,INDIRECT("'"&amp;$B$3&amp;"'!$A$3:$A$100"),0),5),IFERROR(INDEX(INDIRECT("'"&amp;$B$3&amp;"'!$L$3:$R$100"),MATCH($B7&amp;"_"&amp;$C7&amp;"_"&amp;$N$5,INDIRECT("'"&amp;$B$3&amp;"'!$B$3:$B$100"),0),5),""))</f>
        <v>6</v>
      </c>
      <c r="P7" s="91">
        <f ca="1">IFERROR(INDEX(INDIRECT("'"&amp;$B$3&amp;"'!$E$3:$K$100"),MATCH($B7&amp;"_"&amp;$C7&amp;"_"&amp;$P$5,INDIRECT("'"&amp;$B$3&amp;"'!$A$3:$A$100"),0),4),IFERROR(INDEX(INDIRECT("'"&amp;$B$3&amp;"'!$L$3:$R$100"),MATCH($B7&amp;"_"&amp;$C7&amp;"_"&amp;$P$5,INDIRECT("'"&amp;$B$3&amp;"'!$B$3:$B$100"),0),4),""))</f>
        <v>1</v>
      </c>
      <c r="Q7" s="91">
        <f ca="1">IFERROR(INDEX(INDIRECT("'"&amp;$B$3&amp;"'!$E$3:$K$100"),MATCH($B7&amp;"_"&amp;$C7&amp;"_"&amp;$P$5,INDIRECT("'"&amp;$B$3&amp;"'!$A$3:$A$100"),0),7),IFERROR(INDEX(INDIRECT("'"&amp;$B$3&amp;"'!$L$3:$R$100"),MATCH($B7&amp;"_"&amp;$C7&amp;"_"&amp;$P$5,INDIRECT("'"&amp;$B$3&amp;"'!$B$3:$B$100"),0),7),""))</f>
        <v>6</v>
      </c>
      <c r="S7" s="91">
        <v>1</v>
      </c>
      <c r="T7" s="91" t="str">
        <f>IF(ISBLANK(B7),"",B7)</f>
        <v>B級戦</v>
      </c>
      <c r="U7" s="91" t="str">
        <f>IF(ISBLANK(C7),"",C7)</f>
        <v>St</v>
      </c>
      <c r="V7" s="91">
        <f ca="1">IFERROR(INDEX(INDIRECT("'"&amp;$B$3&amp;"'!$E$3:$K$100"),MATCH($B7&amp;"_"&amp;$C7&amp;"_"&amp;$D$5,INDIRECT("'"&amp;$B$3&amp;"'!$A$3:$A$100"),0),1),IFERROR(INDEX(INDIRECT("'"&amp;$B$3&amp;"'!$L$3:$R$100"),MATCH($B7&amp;"_"&amp;$C7&amp;"_"&amp;$D$5,INDIRECT("'"&amp;$B$3&amp;"'!$B$3:$B$100"),0),1),""))</f>
        <v>219</v>
      </c>
      <c r="W7" s="91">
        <f ca="1">IFERROR(IF(ISERROR(MATCH($B7&amp;"_"&amp;$C7&amp;"_"&amp;"リダンス",INDIRECT("'"&amp;$B$3&amp;"'!$A$3:$A$100"),0)),INDEX(INDIRECT("'"&amp;$B$3&amp;"'!$E$3:$K$100"),MATCH($B7&amp;"_"&amp;$C7&amp;"_"&amp;$F$5,INDIRECT("'"&amp;$B$3&amp;"'!$A$3:$A$100"),0),1),INDEX(INDIRECT("'"&amp;$B$3&amp;"'!$E$3:$K$100"),MATCH($B7&amp;"_"&amp;$C7&amp;"_"&amp;"リダンス",INDIRECT("'"&amp;$B$3&amp;"'!$A$3:$A$100"),0),1)),IFERROR(IF(ISERROR(MATCH($B7&amp;"_"&amp;$C7&amp;"_"&amp;"リダンス",INDIRECT("'"&amp;$B$3&amp;"'!$B$3:$B$100"),0)),INDEX(INDIRECT("'"&amp;$B$3&amp;"'!$L$3:$R$100"),MATCH($B7&amp;"_"&amp;$C7&amp;"_"&amp;$F$5,INDIRECT("'"&amp;$B$3&amp;"'!$B$3:$B$100"),0),1),INDEX(INDIRECT("'"&amp;$B$3&amp;"'!$L$3:$R$100"),MATCH($B7&amp;"_"&amp;$C7&amp;"_"&amp;"リダンス",INDIRECT("'"&amp;$B$3&amp;"'!$B$3:$B$100"),0),1)),""))</f>
        <v>223</v>
      </c>
      <c r="X7" s="91">
        <f ca="1">IFERROR(IF(ISERROR(MATCH($B7&amp;"_"&amp;$C7&amp;"_"&amp;"リダンス",INDIRECT("'"&amp;$B$3&amp;"'!$A$3:$A$100"),0)),INDEX(INDIRECT("'"&amp;$B$3&amp;"'!$E$3:$K$100"),MATCH($B7&amp;"_"&amp;$C7&amp;"_"&amp;$H$5,INDIRECT("'"&amp;$B$3&amp;"'!$A$3:$A$100"),0),1),INDEX(INDIRECT("'"&amp;$B$3&amp;"'!$E$3:$K$100"),MATCH($B7&amp;"_"&amp;$C7&amp;"_"&amp;$F$5,INDIRECT("'"&amp;$B$3&amp;"'!$A$3:$A$100"),0),1)),IFERROR(IF(ISERROR(MATCH($B7&amp;"_"&amp;$C7&amp;"_"&amp;"リダンス",INDIRECT("'"&amp;$B$3&amp;"'!$B$3:$B$100"),0)),INDEX(INDIRECT("'"&amp;$B$3&amp;"'!$L$3:$R$100"),MATCH($B7&amp;"_"&amp;$C7&amp;"_"&amp;$H$5,INDIRECT("'"&amp;$B$3&amp;"'!$B$3:$B$100"),0),1),INDEX(INDIRECT("'"&amp;$B$3&amp;"'!$L$3:$R$100"),MATCH($B7&amp;"_"&amp;$C7&amp;"_"&amp;$F$5,INDIRECT("'"&amp;$B$3&amp;"'!$B$3:$B$100"),0),1)),""))</f>
        <v>226</v>
      </c>
      <c r="Y7" s="91" t="str">
        <f ca="1">IFERROR(IF(ISERROR(MATCH($B7&amp;"_"&amp;$C7&amp;"_"&amp;"リダンス",INDIRECT("'"&amp;$B$3&amp;"'!$A$3:$A$100"),0)),INDEX(INDIRECT("'"&amp;$B$3&amp;"'!$E$3:$K$100"),MATCH($B7&amp;"_"&amp;$C7&amp;"_"&amp;$J$5,INDIRECT("'"&amp;$B$3&amp;"'!$A$3:$A$100"),0),1),INDEX(INDIRECT("'"&amp;$B$3&amp;"'!$E$3:$K$100"),MATCH($B7&amp;"_"&amp;$C7&amp;"_"&amp;$H$5,INDIRECT("'"&amp;$B$3&amp;"'!$A$3:$A$100"),0),1)),IFERROR(IF(ISERROR(MATCH($B7&amp;"_"&amp;$C7&amp;"_"&amp;"リダンス",INDIRECT("'"&amp;$B$3&amp;"'!$B$3:$B$100"),0)),INDEX(INDIRECT("'"&amp;$B$3&amp;"'!$L$3:$R$100"),MATCH($B7&amp;"_"&amp;$C7&amp;"_"&amp;$J$5,INDIRECT("'"&amp;$B$3&amp;"'!$B$3:$B$100"),0),1),INDEX(INDIRECT("'"&amp;$B$3&amp;"'!$L$3:$R$100"),MATCH($B7&amp;"_"&amp;$C7&amp;"_"&amp;$H$5,INDIRECT("'"&amp;$B$3&amp;"'!$B$3:$B$100"),0),1)),""))</f>
        <v/>
      </c>
      <c r="Z7" s="91" t="str">
        <f ca="1">IFERROR(IF(ISERROR(MATCH($B7&amp;"_"&amp;$C7&amp;"_"&amp;"リダンス",INDIRECT("'"&amp;$B$3&amp;"'!$A$3:$A$100"),0)),INDEX(INDIRECT("'"&amp;$B$3&amp;"'!$E$3:$K$100"),MATCH($B7&amp;"_"&amp;$C7&amp;"_"&amp;$L$5,INDIRECT("'"&amp;$B$3&amp;"'!$A$3:$A$100"),0),1),INDEX(INDIRECT("'"&amp;$B$3&amp;"'!$E$3:$K$100"),MATCH($B7&amp;"_"&amp;$C7&amp;"_"&amp;$J$5,INDIRECT("'"&amp;$B$3&amp;"'!$A$3:$A$100"),0),1)),IFERROR(IF(ISERROR(MATCH($B7&amp;"_"&amp;$C7&amp;"_"&amp;"リダンス",INDIRECT("'"&amp;$B$3&amp;"'!$B$3:$B$100"),0)),INDEX(INDIRECT("'"&amp;$B$3&amp;"'!$L$3:$R$100"),MATCH($B7&amp;"_"&amp;$C7&amp;"_"&amp;$L$5,INDIRECT("'"&amp;$B$3&amp;"'!$B$3:$B$100"),0),1),INDEX(INDIRECT("'"&amp;$B$3&amp;"'!$L$3:$R$100"),MATCH($B7&amp;"_"&amp;$C7&amp;"_"&amp;$J$5,INDIRECT("'"&amp;$B$3&amp;"'!$B$3:$B$100"),0),1)),""))</f>
        <v/>
      </c>
      <c r="AA7" s="91">
        <f ca="1">IFERROR(INDEX(INDIRECT("'"&amp;$B$3&amp;"'!$E$3:$K$100"),MATCH($B7&amp;"_"&amp;$C7&amp;"_"&amp;$N$5,INDIRECT("'"&amp;$B$3&amp;"'!$A$3:$A$100"),0),1),IFERROR(INDEX(INDIRECT("'"&amp;$B$3&amp;"'!$L$3:$R$100"),MATCH($B7&amp;"_"&amp;$C7&amp;"_"&amp;$N$5,INDIRECT("'"&amp;$B$3&amp;"'!$B$3:$B$100"),0),1),""))</f>
        <v>231</v>
      </c>
      <c r="AB7" s="91">
        <f ca="1">IFERROR(INDEX(INDIRECT("'"&amp;$B$3&amp;"'!$E$3:$K$100"),MATCH($B7&amp;"_"&amp;$C7&amp;"_"&amp;$P$5,INDIRECT("'"&amp;$B$3&amp;"'!$A$3:$A$100"),0),1),IFERROR(INDEX(INDIRECT("'"&amp;$B$3&amp;"'!$L$3:$R$100"),MATCH($B7&amp;"_"&amp;$C7&amp;"_"&amp;$P$5,INDIRECT("'"&amp;$B$3&amp;"'!$B$3:$B$100"),0),1),""))</f>
        <v>236</v>
      </c>
    </row>
    <row r="8" spans="1:28" x14ac:dyDescent="0.15">
      <c r="A8" s="91">
        <v>2</v>
      </c>
      <c r="B8" s="90" t="s">
        <v>113</v>
      </c>
      <c r="C8" s="90" t="s">
        <v>106</v>
      </c>
      <c r="D8" s="91">
        <f t="shared" ref="D8:D46" ca="1" si="0">IFERROR(INDEX(INDIRECT("'"&amp;$B$3&amp;"'!$E$3:$K$100"),MATCH($B8&amp;"_"&amp;$C8&amp;"_"&amp;$D$5,INDIRECT("'"&amp;$B$3&amp;"'!$A$3:$A$100"),0),4),IFERROR(INDEX(INDIRECT("'"&amp;$B$3&amp;"'!$L$3:$R$100"),MATCH($B8&amp;"_"&amp;$C8&amp;"_"&amp;$D$5,INDIRECT("'"&amp;$B$3&amp;"'!$B$3:$B$100"),0),4),""))</f>
        <v>3</v>
      </c>
      <c r="E8" s="91">
        <f t="shared" ref="E8:E46" ca="1" si="1">IFERROR(INDEX(INDIRECT("'"&amp;$B$3&amp;"'!$E$3:$K$100"),MATCH($B8&amp;"_"&amp;$C8&amp;"_"&amp;$D$5,INDIRECT("'"&amp;$B$3&amp;"'!$A$3:$A$100"),0),5),IFERROR(INDEX(INDIRECT("'"&amp;$B$3&amp;"'!$L$3:$R$100"),MATCH($B8&amp;"_"&amp;$C8&amp;"_"&amp;$D$5,INDIRECT("'"&amp;$B$3&amp;"'!$B$3:$B$100"),0),5),""))</f>
        <v>18</v>
      </c>
      <c r="F8" s="91">
        <f t="shared" ref="F8:F46" ca="1" si="2">IFERROR(IF(ISERROR(MATCH($B8&amp;"_"&amp;$C8&amp;"_"&amp;"リダンス",INDIRECT("'"&amp;$B$3&amp;"'!$A$3:$A$100"),0)),INDEX(INDIRECT("'"&amp;$B$3&amp;"'!$E$3:$K$100"),MATCH($B8&amp;"_"&amp;$C8&amp;"_"&amp;$F$5,INDIRECT("'"&amp;$B$3&amp;"'!$A$3:$A$100"),0),4),INDEX(INDIRECT("'"&amp;$B$3&amp;"'!$E$3:$K$100"),MATCH($B8&amp;"_"&amp;$C8&amp;"_"&amp;"リダンス",INDIRECT("'"&amp;$B$3&amp;"'!$A$3:$A$100"),0),4)),IFERROR(IF(ISERROR(MATCH($B8&amp;"_"&amp;$C8&amp;"_"&amp;"リダンス",INDIRECT("'"&amp;$B$3&amp;"'!$B$3:$B$100"),0)),INDEX(INDIRECT("'"&amp;$B$3&amp;"'!$L$3:$R$100"),MATCH($B8&amp;"_"&amp;$C8&amp;"_"&amp;$F$5,INDIRECT("'"&amp;$B$3&amp;"'!$B$3:$B$100"),0),4),INDEX(INDIRECT("'"&amp;$B$3&amp;"'!$L$3:$R$100"),MATCH($B8&amp;"_"&amp;$C8&amp;"_"&amp;"リダンス",INDIRECT("'"&amp;$B$3&amp;"'!$B$3:$B$100"),0),4)),""))</f>
        <v>2</v>
      </c>
      <c r="G8" s="91">
        <f t="shared" ref="G8:G46" ca="1" si="3">IFERROR(IF(ISERROR(MATCH($B8&amp;"_"&amp;$C8&amp;"_"&amp;"リダンス",INDIRECT("'"&amp;$B$3&amp;"'!$A$3:$A$100"),0)),INDEX(INDIRECT("'"&amp;$B$3&amp;"'!$E$3:$K$100"),MATCH($B8&amp;"_"&amp;$C8&amp;"_"&amp;$F$5,INDIRECT("'"&amp;$B$3&amp;"'!$A$3:$A$100"),0),5),INDEX(INDIRECT("'"&amp;$B$3&amp;"'!$E$3:$K$100"),MATCH($B8&amp;"_"&amp;$C8&amp;"_"&amp;"リダンス",INDIRECT("'"&amp;$B$3&amp;"'!$A$3:$A$100"),0),5)),IFERROR(IF(ISERROR(MATCH($B8&amp;"_"&amp;$C8&amp;"_"&amp;"リダンス",INDIRECT("'"&amp;$B$3&amp;"'!$B$3:$B$100"),0)),INDEX(INDIRECT("'"&amp;$B$3&amp;"'!$L$3:$R$100"),MATCH($B8&amp;"_"&amp;$C8&amp;"_"&amp;$F$5,INDIRECT("'"&amp;$B$3&amp;"'!$B$3:$B$100"),0),5),INDEX(INDIRECT("'"&amp;$B$3&amp;"'!$L$3:$R$100"),MATCH($B8&amp;"_"&amp;$C8&amp;"_"&amp;"リダンス",INDIRECT("'"&amp;$B$3&amp;"'!$B$3:$B$100"),0),5)),""))</f>
        <v>12</v>
      </c>
      <c r="H8" s="91" t="str">
        <f t="shared" ref="H8:H46" ca="1" si="4">IFERROR(IF(ISERROR(MATCH($B8&amp;"_"&amp;$C8&amp;"_"&amp;"リダンス",INDIRECT("'"&amp;$B$3&amp;"'!$A$3:$A$100"),0)),INDEX(INDIRECT("'"&amp;$B$3&amp;"'!$E$3:$K$100"),MATCH($B8&amp;"_"&amp;$C8&amp;"_"&amp;$H$5,INDIRECT("'"&amp;$B$3&amp;"'!$A$3:$A$100"),0),4),INDEX(INDIRECT("'"&amp;$B$3&amp;"'!$E$3:$K$100"),MATCH($B8&amp;"_"&amp;$C8&amp;"_"&amp;$F$5,INDIRECT("'"&amp;$B$3&amp;"'!$A$3:$A$100"),0),4)),IFERROR(IF(ISERROR(MATCH($B8&amp;"_"&amp;$C8&amp;"_"&amp;"リダンス",INDIRECT("'"&amp;$B$3&amp;"'!$B$3:$B$100"),0)),INDEX(INDIRECT("'"&amp;$B$3&amp;"'!$L$3:$R$100"),MATCH($B8&amp;"_"&amp;$C8&amp;"_"&amp;$H$5,INDIRECT("'"&amp;$B$3&amp;"'!$B$3:$B$100"),0),4),INDEX(INDIRECT("'"&amp;$B$3&amp;"'!$L$3:$R$100"),MATCH($B8&amp;"_"&amp;$C8&amp;"_"&amp;$F$5,INDIRECT("'"&amp;$B$3&amp;"'!$B$3:$B$100"),0),4)),""))</f>
        <v/>
      </c>
      <c r="I8" s="91" t="str">
        <f t="shared" ref="I8:I46" ca="1" si="5">IFERROR(IF(ISERROR(MATCH($B8&amp;"_"&amp;$C8&amp;"_"&amp;"リダンス",INDIRECT("'"&amp;$B$3&amp;"'!$A$3:$A$100"),0)),INDEX(INDIRECT("'"&amp;$B$3&amp;"'!$E$3:$K$100"),MATCH($B8&amp;"_"&amp;$C8&amp;"_"&amp;$H$5,INDIRECT("'"&amp;$B$3&amp;"'!$A$3:$A$100"),0),5),INDEX(INDIRECT("'"&amp;$B$3&amp;"'!$E$3:$K$100"),MATCH($B8&amp;"_"&amp;$C8&amp;"_"&amp;$F$5,INDIRECT("'"&amp;$B$3&amp;"'!$A$3:$A$100"),0),5)),IFERROR(IF(ISERROR(MATCH($B8&amp;"_"&amp;$C8&amp;"_"&amp;"リダンス",INDIRECT("'"&amp;$B$3&amp;"'!$B$3:$B$100"),0)),INDEX(INDIRECT("'"&amp;$B$3&amp;"'!$L$3:$R$100"),MATCH($B8&amp;"_"&amp;$C8&amp;"_"&amp;$H$5,INDIRECT("'"&amp;$B$3&amp;"'!$B$3:$B$100"),0),5),INDEX(INDIRECT("'"&amp;$B$3&amp;"'!$L$3:$R$100"),MATCH($B8&amp;"_"&amp;$C8&amp;"_"&amp;$F$5,INDIRECT("'"&amp;$B$3&amp;"'!$B$3:$B$100"),0),5)),""))</f>
        <v/>
      </c>
      <c r="J8" s="91" t="str">
        <f t="shared" ref="J8:J46" ca="1" si="6">IFERROR(IF(ISERROR(MATCH($B8&amp;"_"&amp;$C8&amp;"_"&amp;"リダンス",INDIRECT("'"&amp;$B$3&amp;"'!$A$3:$A$100"),0)),INDEX(INDIRECT("'"&amp;$B$3&amp;"'!$E$3:$K$100"),MATCH($B8&amp;"_"&amp;$C8&amp;"_"&amp;$J$5,INDIRECT("'"&amp;$B$3&amp;"'!$A$3:$A$100"),0),4),INDEX(INDIRECT("'"&amp;$B$3&amp;"'!$E$3:$K$100"),MATCH($B8&amp;"_"&amp;$C8&amp;"_"&amp;$H$5,INDIRECT("'"&amp;$B$3&amp;"'!$A$3:$A$100"),0),4)),IFERROR(IF(ISERROR(MATCH($B8&amp;"_"&amp;$C8&amp;"_"&amp;"リダンス",INDIRECT("'"&amp;$B$3&amp;"'!$B$3:$B$100"),0)),INDEX(INDIRECT("'"&amp;$B$3&amp;"'!$L$3:$R$100"),MATCH($B8&amp;"_"&amp;$C8&amp;"_"&amp;$J$5,INDIRECT("'"&amp;$B$3&amp;"'!$B$3:$B$100"),0),4),INDEX(INDIRECT("'"&amp;$B$3&amp;"'!$L$3:$R$100"),MATCH($B8&amp;"_"&amp;$C8&amp;"_"&amp;$H$5,INDIRECT("'"&amp;$B$3&amp;"'!$B$3:$B$100"),0),4)),""))</f>
        <v/>
      </c>
      <c r="K8" s="91" t="str">
        <f t="shared" ref="K8:K46" ca="1" si="7">IFERROR(IF(ISERROR(MATCH($B8&amp;"_"&amp;$C8&amp;"_"&amp;"リダンス",INDIRECT("'"&amp;$B$3&amp;"'!$A$3:$A$100"),0)),INDEX(INDIRECT("'"&amp;$B$3&amp;"'!$E$3:$K$100"),MATCH($B8&amp;"_"&amp;$C8&amp;"_"&amp;$J$5,INDIRECT("'"&amp;$B$3&amp;"'!$A$3:$A$100"),0),5),INDEX(INDIRECT("'"&amp;$B$3&amp;"'!$E$3:$K$100"),MATCH($B8&amp;"_"&amp;$C8&amp;"_"&amp;$H$5,INDIRECT("'"&amp;$B$3&amp;"'!$A$3:$A$100"),0),5)),IFERROR(IF(ISERROR(MATCH($B8&amp;"_"&amp;$C8&amp;"_"&amp;"リダンス",INDIRECT("'"&amp;$B$3&amp;"'!$B$3:$B$100"),0)),INDEX(INDIRECT("'"&amp;$B$3&amp;"'!$L$3:$R$100"),MATCH($B8&amp;"_"&amp;$C8&amp;"_"&amp;$J$5,INDIRECT("'"&amp;$B$3&amp;"'!$B$3:$B$100"),0),5),INDEX(INDIRECT("'"&amp;$B$3&amp;"'!$L$3:$R$100"),MATCH($B8&amp;"_"&amp;$C8&amp;"_"&amp;$H$5,INDIRECT("'"&amp;$B$3&amp;"'!$B$3:$B$100"),0),5)),""))</f>
        <v/>
      </c>
      <c r="L8" s="91" t="str">
        <f t="shared" ref="L8:L46" ca="1" si="8">IFERROR(IF(ISERROR(MATCH($B8&amp;"_"&amp;$C8&amp;"_"&amp;"リダンス",INDIRECT("'"&amp;$B$3&amp;"'!$A$3:$A$100"),0)),INDEX(INDIRECT("'"&amp;$B$3&amp;"'!$E$3:$K$100"),MATCH($B8&amp;"_"&amp;$C8&amp;"_"&amp;$L$5,INDIRECT("'"&amp;$B$3&amp;"'!$A$3:$A$100"),0),4),INDEX(INDIRECT("'"&amp;$B$3&amp;"'!$E$3:$K$100"),MATCH($B8&amp;"_"&amp;$C8&amp;"_"&amp;$J$5,INDIRECT("'"&amp;$B$3&amp;"'!$A$3:$A$100"),0),4)),IFERROR(IF(ISERROR(MATCH($B8&amp;"_"&amp;$C8&amp;"_"&amp;"リダンス",INDIRECT("'"&amp;$B$3&amp;"'!$B$3:$B$100"),0)),INDEX(INDIRECT("'"&amp;$B$3&amp;"'!$L$3:$R$100"),MATCH($B8&amp;"_"&amp;$C8&amp;"_"&amp;$L$5,INDIRECT("'"&amp;$B$3&amp;"'!$B$3:$B$100"),0),4),INDEX(INDIRECT("'"&amp;$B$3&amp;"'!$L$3:$R$100"),MATCH($B8&amp;"_"&amp;$C8&amp;"_"&amp;$J$5,INDIRECT("'"&amp;$B$3&amp;"'!$B$3:$B$100"),0),4)),""))</f>
        <v/>
      </c>
      <c r="M8" s="91" t="str">
        <f t="shared" ref="M8:M46" ca="1" si="9">IFERROR(IF(ISERROR(MATCH($B8&amp;"_"&amp;$C8&amp;"_"&amp;"リダンス",INDIRECT("'"&amp;$B$3&amp;"'!$A$3:$A$100"),0)),INDEX(INDIRECT("'"&amp;$B$3&amp;"'!$E$3:$K$100"),MATCH($B8&amp;"_"&amp;$C8&amp;"_"&amp;$L$5,INDIRECT("'"&amp;$B$3&amp;"'!$A$3:$A$100"),0),5),INDEX(INDIRECT("'"&amp;$B$3&amp;"'!$E$3:$K$100"),MATCH($B8&amp;"_"&amp;$C8&amp;"_"&amp;$J$5,INDIRECT("'"&amp;$B$3&amp;"'!$A$3:$A$100"),0),5)),IFERROR(IF(ISERROR(MATCH($B8&amp;"_"&amp;$C8&amp;"_"&amp;"リダンス",INDIRECT("'"&amp;$B$3&amp;"'!$B$3:$B$100"),0)),INDEX(INDIRECT("'"&amp;$B$3&amp;"'!$L$3:$R$100"),MATCH($B8&amp;"_"&amp;$C8&amp;"_"&amp;$L$5,INDIRECT("'"&amp;$B$3&amp;"'!$B$3:$B$100"),0),5),INDEX(INDIRECT("'"&amp;$B$3&amp;"'!$L$3:$R$100"),MATCH($B8&amp;"_"&amp;$C8&amp;"_"&amp;$J$5,INDIRECT("'"&amp;$B$3&amp;"'!$B$3:$B$100"),0),5)),""))</f>
        <v/>
      </c>
      <c r="N8" s="91">
        <f t="shared" ref="N8:N46" ca="1" si="10">IFERROR(INDEX(INDIRECT("'"&amp;$B$3&amp;"'!$E$3:$K$100"),MATCH($B8&amp;"_"&amp;$C8&amp;"_"&amp;$N$5,INDIRECT("'"&amp;$B$3&amp;"'!$A$3:$A$100"),0),4),IFERROR(INDEX(INDIRECT("'"&amp;$B$3&amp;"'!$L$3:$R$100"),MATCH($B8&amp;"_"&amp;$C8&amp;"_"&amp;$N$5,INDIRECT("'"&amp;$B$3&amp;"'!$B$3:$B$100"),0),4),""))</f>
        <v>1</v>
      </c>
      <c r="O8" s="91">
        <f t="shared" ref="O8:O46" ca="1" si="11">IFERROR(INDEX(INDIRECT("'"&amp;$B$3&amp;"'!$E$3:$K$100"),MATCH($B8&amp;"_"&amp;$C8&amp;"_"&amp;$N$5,INDIRECT("'"&amp;$B$3&amp;"'!$A$3:$A$100"),0),5),IFERROR(INDEX(INDIRECT("'"&amp;$B$3&amp;"'!$L$3:$R$100"),MATCH($B8&amp;"_"&amp;$C8&amp;"_"&amp;$N$5,INDIRECT("'"&amp;$B$3&amp;"'!$B$3:$B$100"),0),5),""))</f>
        <v>6</v>
      </c>
      <c r="P8" s="91">
        <f t="shared" ref="P8:P46" ca="1" si="12">IFERROR(INDEX(INDIRECT("'"&amp;$B$3&amp;"'!$E$3:$K$100"),MATCH($B8&amp;"_"&amp;$C8&amp;"_"&amp;$P$5,INDIRECT("'"&amp;$B$3&amp;"'!$A$3:$A$100"),0),4),IFERROR(INDEX(INDIRECT("'"&amp;$B$3&amp;"'!$L$3:$R$100"),MATCH($B8&amp;"_"&amp;$C8&amp;"_"&amp;$P$5,INDIRECT("'"&amp;$B$3&amp;"'!$B$3:$B$100"),0),4),""))</f>
        <v>1</v>
      </c>
      <c r="Q8" s="91">
        <f t="shared" ref="Q8:Q46" ca="1" si="13">IFERROR(INDEX(INDIRECT("'"&amp;$B$3&amp;"'!$E$3:$K$100"),MATCH($B8&amp;"_"&amp;$C8&amp;"_"&amp;$P$5,INDIRECT("'"&amp;$B$3&amp;"'!$A$3:$A$100"),0),7),IFERROR(INDEX(INDIRECT("'"&amp;$B$3&amp;"'!$L$3:$R$100"),MATCH($B8&amp;"_"&amp;$C8&amp;"_"&amp;$P$5,INDIRECT("'"&amp;$B$3&amp;"'!$B$3:$B$100"),0),7),""))</f>
        <v>6</v>
      </c>
      <c r="S8" s="91">
        <v>2</v>
      </c>
      <c r="T8" s="91" t="str">
        <f t="shared" ref="T8:U46" si="14">IF(ISBLANK(B8),"",B8)</f>
        <v>B級戦</v>
      </c>
      <c r="U8" s="91" t="str">
        <f t="shared" si="14"/>
        <v>La</v>
      </c>
      <c r="V8" s="91">
        <f t="shared" ref="V8:V46" ca="1" si="15">IFERROR(INDEX(INDIRECT("'"&amp;$B$3&amp;"'!$E$3:$K$100"),MATCH($B8&amp;"_"&amp;$C8&amp;"_"&amp;$D$5,INDIRECT("'"&amp;$B$3&amp;"'!$A$3:$A$100"),0),1),IFERROR(INDEX(INDIRECT("'"&amp;$B$3&amp;"'!$L$3:$R$100"),MATCH($B8&amp;"_"&amp;$C8&amp;"_"&amp;$D$5,INDIRECT("'"&amp;$B$3&amp;"'!$B$3:$B$100"),0),1),""))</f>
        <v>102</v>
      </c>
      <c r="W8" s="91">
        <f t="shared" ref="W8:W46" ca="1" si="16">IFERROR(IF(ISERROR(MATCH($B8&amp;"_"&amp;$C8&amp;"_"&amp;"リダンス",INDIRECT("'"&amp;$B$3&amp;"'!$A$3:$A$100"),0)),INDEX(INDIRECT("'"&amp;$B$3&amp;"'!$E$3:$K$100"),MATCH($B8&amp;"_"&amp;$C8&amp;"_"&amp;$F$5,INDIRECT("'"&amp;$B$3&amp;"'!$A$3:$A$100"),0),1),INDEX(INDIRECT("'"&amp;$B$3&amp;"'!$E$3:$K$100"),MATCH($B8&amp;"_"&amp;$C8&amp;"_"&amp;"リダンス",INDIRECT("'"&amp;$B$3&amp;"'!$A$3:$A$100"),0),1)),IFERROR(IF(ISERROR(MATCH($B8&amp;"_"&amp;$C8&amp;"_"&amp;"リダンス",INDIRECT("'"&amp;$B$3&amp;"'!$B$3:$B$100"),0)),INDEX(INDIRECT("'"&amp;$B$3&amp;"'!$L$3:$R$100"),MATCH($B8&amp;"_"&amp;$C8&amp;"_"&amp;$F$5,INDIRECT("'"&amp;$B$3&amp;"'!$B$3:$B$100"),0),1),INDEX(INDIRECT("'"&amp;$B$3&amp;"'!$L$3:$R$100"),MATCH($B8&amp;"_"&amp;$C8&amp;"_"&amp;"リダンス",INDIRECT("'"&amp;$B$3&amp;"'!$B$3:$B$100"),0),1)),""))</f>
        <v>105</v>
      </c>
      <c r="X8" s="91" t="str">
        <f t="shared" ref="X8:X46" ca="1" si="17">IFERROR(IF(ISERROR(MATCH($B8&amp;"_"&amp;$C8&amp;"_"&amp;"リダンス",INDIRECT("'"&amp;$B$3&amp;"'!$A$3:$A$100"),0)),INDEX(INDIRECT("'"&amp;$B$3&amp;"'!$E$3:$K$100"),MATCH($B8&amp;"_"&amp;$C8&amp;"_"&amp;$H$5,INDIRECT("'"&amp;$B$3&amp;"'!$A$3:$A$100"),0),1),INDEX(INDIRECT("'"&amp;$B$3&amp;"'!$E$3:$K$100"),MATCH($B8&amp;"_"&amp;$C8&amp;"_"&amp;$F$5,INDIRECT("'"&amp;$B$3&amp;"'!$A$3:$A$100"),0),1)),IFERROR(IF(ISERROR(MATCH($B8&amp;"_"&amp;$C8&amp;"_"&amp;"リダンス",INDIRECT("'"&amp;$B$3&amp;"'!$B$3:$B$100"),0)),INDEX(INDIRECT("'"&amp;$B$3&amp;"'!$L$3:$R$100"),MATCH($B8&amp;"_"&amp;$C8&amp;"_"&amp;$H$5,INDIRECT("'"&amp;$B$3&amp;"'!$B$3:$B$100"),0),1),INDEX(INDIRECT("'"&amp;$B$3&amp;"'!$L$3:$R$100"),MATCH($B8&amp;"_"&amp;$C8&amp;"_"&amp;$F$5,INDIRECT("'"&amp;$B$3&amp;"'!$B$3:$B$100"),0),1)),""))</f>
        <v/>
      </c>
      <c r="Y8" s="91" t="str">
        <f t="shared" ref="Y8:Y46" ca="1" si="18">IFERROR(IF(ISERROR(MATCH($B8&amp;"_"&amp;$C8&amp;"_"&amp;"リダンス",INDIRECT("'"&amp;$B$3&amp;"'!$A$3:$A$100"),0)),INDEX(INDIRECT("'"&amp;$B$3&amp;"'!$E$3:$K$100"),MATCH($B8&amp;"_"&amp;$C8&amp;"_"&amp;$J$5,INDIRECT("'"&amp;$B$3&amp;"'!$A$3:$A$100"),0),1),INDEX(INDIRECT("'"&amp;$B$3&amp;"'!$E$3:$K$100"),MATCH($B8&amp;"_"&amp;$C8&amp;"_"&amp;$H$5,INDIRECT("'"&amp;$B$3&amp;"'!$A$3:$A$100"),0),1)),IFERROR(IF(ISERROR(MATCH($B8&amp;"_"&amp;$C8&amp;"_"&amp;"リダンス",INDIRECT("'"&amp;$B$3&amp;"'!$B$3:$B$100"),0)),INDEX(INDIRECT("'"&amp;$B$3&amp;"'!$L$3:$R$100"),MATCH($B8&amp;"_"&amp;$C8&amp;"_"&amp;$J$5,INDIRECT("'"&amp;$B$3&amp;"'!$B$3:$B$100"),0),1),INDEX(INDIRECT("'"&amp;$B$3&amp;"'!$L$3:$R$100"),MATCH($B8&amp;"_"&amp;$C8&amp;"_"&amp;$H$5,INDIRECT("'"&amp;$B$3&amp;"'!$B$3:$B$100"),0),1)),""))</f>
        <v/>
      </c>
      <c r="Z8" s="91" t="str">
        <f t="shared" ref="Z8:Z46" ca="1" si="19">IFERROR(IF(ISERROR(MATCH($B8&amp;"_"&amp;$C8&amp;"_"&amp;"リダンス",INDIRECT("'"&amp;$B$3&amp;"'!$A$3:$A$100"),0)),INDEX(INDIRECT("'"&amp;$B$3&amp;"'!$E$3:$K$100"),MATCH($B8&amp;"_"&amp;$C8&amp;"_"&amp;$L$5,INDIRECT("'"&amp;$B$3&amp;"'!$A$3:$A$100"),0),1),INDEX(INDIRECT("'"&amp;$B$3&amp;"'!$E$3:$K$100"),MATCH($B8&amp;"_"&amp;$C8&amp;"_"&amp;$J$5,INDIRECT("'"&amp;$B$3&amp;"'!$A$3:$A$100"),0),1)),IFERROR(IF(ISERROR(MATCH($B8&amp;"_"&amp;$C8&amp;"_"&amp;"リダンス",INDIRECT("'"&amp;$B$3&amp;"'!$B$3:$B$100"),0)),INDEX(INDIRECT("'"&amp;$B$3&amp;"'!$L$3:$R$100"),MATCH($B8&amp;"_"&amp;$C8&amp;"_"&amp;$L$5,INDIRECT("'"&amp;$B$3&amp;"'!$B$3:$B$100"),0),1),INDEX(INDIRECT("'"&amp;$B$3&amp;"'!$L$3:$R$100"),MATCH($B8&amp;"_"&amp;$C8&amp;"_"&amp;$J$5,INDIRECT("'"&amp;$B$3&amp;"'!$B$3:$B$100"),0),1)),""))</f>
        <v/>
      </c>
      <c r="AA8" s="91">
        <f t="shared" ref="AA8:AA46" ca="1" si="20">IFERROR(INDEX(INDIRECT("'"&amp;$B$3&amp;"'!$E$3:$K$100"),MATCH($B8&amp;"_"&amp;$C8&amp;"_"&amp;$N$5,INDIRECT("'"&amp;$B$3&amp;"'!$A$3:$A$100"),0),1),IFERROR(INDEX(INDIRECT("'"&amp;$B$3&amp;"'!$L$3:$R$100"),MATCH($B8&amp;"_"&amp;$C8&amp;"_"&amp;$N$5,INDIRECT("'"&amp;$B$3&amp;"'!$B$3:$B$100"),0),1),""))</f>
        <v>110</v>
      </c>
      <c r="AB8" s="91">
        <f t="shared" ref="AB8:AB46" ca="1" si="21">IFERROR(INDEX(INDIRECT("'"&amp;$B$3&amp;"'!$E$3:$K$100"),MATCH($B8&amp;"_"&amp;$C8&amp;"_"&amp;$P$5,INDIRECT("'"&amp;$B$3&amp;"'!$A$3:$A$100"),0),1),IFERROR(INDEX(INDIRECT("'"&amp;$B$3&amp;"'!$L$3:$R$100"),MATCH($B8&amp;"_"&amp;$C8&amp;"_"&amp;$P$5,INDIRECT("'"&amp;$B$3&amp;"'!$B$3:$B$100"),0),1),""))</f>
        <v>115</v>
      </c>
    </row>
    <row r="9" spans="1:28" x14ac:dyDescent="0.15">
      <c r="A9" s="91">
        <v>3</v>
      </c>
      <c r="B9" s="90" t="s">
        <v>109</v>
      </c>
      <c r="C9" s="90" t="s">
        <v>107</v>
      </c>
      <c r="D9" s="91">
        <f t="shared" ca="1" si="0"/>
        <v>7</v>
      </c>
      <c r="E9" s="91">
        <f t="shared" ca="1" si="1"/>
        <v>48</v>
      </c>
      <c r="F9" s="91">
        <f t="shared" ca="1" si="2"/>
        <v>4</v>
      </c>
      <c r="G9" s="91">
        <f t="shared" ca="1" si="3"/>
        <v>24</v>
      </c>
      <c r="H9" s="91">
        <f t="shared" ca="1" si="4"/>
        <v>2</v>
      </c>
      <c r="I9" s="91">
        <f t="shared" ca="1" si="5"/>
        <v>12</v>
      </c>
      <c r="J9" s="91" t="str">
        <f t="shared" ca="1" si="6"/>
        <v/>
      </c>
      <c r="K9" s="91" t="str">
        <f t="shared" ca="1" si="7"/>
        <v/>
      </c>
      <c r="L9" s="91" t="str">
        <f t="shared" ca="1" si="8"/>
        <v/>
      </c>
      <c r="M9" s="91" t="str">
        <f t="shared" ca="1" si="9"/>
        <v/>
      </c>
      <c r="N9" s="91">
        <f t="shared" ca="1" si="10"/>
        <v>1</v>
      </c>
      <c r="O9" s="91">
        <f t="shared" ca="1" si="11"/>
        <v>6</v>
      </c>
      <c r="P9" s="91">
        <f t="shared" ca="1" si="12"/>
        <v>1</v>
      </c>
      <c r="Q9" s="91">
        <f t="shared" ca="1" si="13"/>
        <v>6</v>
      </c>
      <c r="S9" s="91">
        <v>3</v>
      </c>
      <c r="T9" s="91" t="str">
        <f t="shared" si="14"/>
        <v>C級戦</v>
      </c>
      <c r="U9" s="91" t="str">
        <f t="shared" si="14"/>
        <v>St</v>
      </c>
      <c r="V9" s="91">
        <f t="shared" ca="1" si="15"/>
        <v>119</v>
      </c>
      <c r="W9" s="91">
        <f t="shared" ca="1" si="16"/>
        <v>123</v>
      </c>
      <c r="X9" s="91">
        <f t="shared" ca="1" si="17"/>
        <v>126</v>
      </c>
      <c r="Y9" s="91" t="str">
        <f t="shared" ca="1" si="18"/>
        <v/>
      </c>
      <c r="Z9" s="91" t="str">
        <f t="shared" ca="1" si="19"/>
        <v/>
      </c>
      <c r="AA9" s="91">
        <f t="shared" ca="1" si="20"/>
        <v>131</v>
      </c>
      <c r="AB9" s="91">
        <f t="shared" ca="1" si="21"/>
        <v>136</v>
      </c>
    </row>
    <row r="10" spans="1:28" x14ac:dyDescent="0.15">
      <c r="A10" s="91">
        <v>4</v>
      </c>
      <c r="B10" s="90" t="s">
        <v>109</v>
      </c>
      <c r="C10" s="90" t="s">
        <v>106</v>
      </c>
      <c r="D10" s="91">
        <f t="shared" ca="1" si="0"/>
        <v>3</v>
      </c>
      <c r="E10" s="91">
        <f t="shared" ca="1" si="1"/>
        <v>25</v>
      </c>
      <c r="F10" s="91">
        <f t="shared" ca="1" si="2"/>
        <v>2</v>
      </c>
      <c r="G10" s="91">
        <f t="shared" ca="1" si="3"/>
        <v>12</v>
      </c>
      <c r="H10" s="91" t="str">
        <f t="shared" ca="1" si="4"/>
        <v/>
      </c>
      <c r="I10" s="91" t="str">
        <f t="shared" ca="1" si="5"/>
        <v/>
      </c>
      <c r="J10" s="91" t="str">
        <f t="shared" ca="1" si="6"/>
        <v/>
      </c>
      <c r="K10" s="91" t="str">
        <f t="shared" ca="1" si="7"/>
        <v/>
      </c>
      <c r="L10" s="91" t="str">
        <f t="shared" ca="1" si="8"/>
        <v/>
      </c>
      <c r="M10" s="91" t="str">
        <f t="shared" ca="1" si="9"/>
        <v/>
      </c>
      <c r="N10" s="91">
        <f t="shared" ca="1" si="10"/>
        <v>1</v>
      </c>
      <c r="O10" s="91">
        <f t="shared" ca="1" si="11"/>
        <v>6</v>
      </c>
      <c r="P10" s="91">
        <f t="shared" ca="1" si="12"/>
        <v>1</v>
      </c>
      <c r="Q10" s="91">
        <f t="shared" ca="1" si="13"/>
        <v>6</v>
      </c>
      <c r="S10" s="91">
        <v>4</v>
      </c>
      <c r="T10" s="91" t="str">
        <f t="shared" si="14"/>
        <v>C級戦</v>
      </c>
      <c r="U10" s="91" t="str">
        <f t="shared" si="14"/>
        <v>La</v>
      </c>
      <c r="V10" s="91">
        <f t="shared" ca="1" si="15"/>
        <v>201</v>
      </c>
      <c r="W10" s="91">
        <f t="shared" ca="1" si="16"/>
        <v>204</v>
      </c>
      <c r="X10" s="91" t="str">
        <f t="shared" ca="1" si="17"/>
        <v/>
      </c>
      <c r="Y10" s="91" t="str">
        <f t="shared" ca="1" si="18"/>
        <v/>
      </c>
      <c r="Z10" s="91" t="str">
        <f t="shared" ca="1" si="19"/>
        <v/>
      </c>
      <c r="AA10" s="91">
        <f t="shared" ca="1" si="20"/>
        <v>210</v>
      </c>
      <c r="AB10" s="91">
        <f t="shared" ca="1" si="21"/>
        <v>215</v>
      </c>
    </row>
    <row r="11" spans="1:28" x14ac:dyDescent="0.15">
      <c r="A11" s="91">
        <v>5</v>
      </c>
      <c r="B11" s="90" t="s">
        <v>114</v>
      </c>
      <c r="C11" s="90" t="s">
        <v>106</v>
      </c>
      <c r="D11" s="91">
        <f t="shared" ca="1" si="0"/>
        <v>3</v>
      </c>
      <c r="E11" s="91">
        <f t="shared" ca="1" si="1"/>
        <v>24</v>
      </c>
      <c r="F11" s="91">
        <f t="shared" ca="1" si="2"/>
        <v>2</v>
      </c>
      <c r="G11" s="91">
        <f t="shared" ca="1" si="3"/>
        <v>12</v>
      </c>
      <c r="H11" s="91" t="str">
        <f t="shared" ca="1" si="4"/>
        <v/>
      </c>
      <c r="I11" s="91" t="str">
        <f t="shared" ca="1" si="5"/>
        <v/>
      </c>
      <c r="J11" s="91" t="str">
        <f t="shared" ca="1" si="6"/>
        <v/>
      </c>
      <c r="K11" s="91" t="str">
        <f t="shared" ca="1" si="7"/>
        <v/>
      </c>
      <c r="L11" s="91" t="str">
        <f t="shared" ca="1" si="8"/>
        <v/>
      </c>
      <c r="M11" s="91" t="str">
        <f t="shared" ca="1" si="9"/>
        <v/>
      </c>
      <c r="N11" s="91">
        <f t="shared" ca="1" si="10"/>
        <v>1</v>
      </c>
      <c r="O11" s="91">
        <f t="shared" ca="1" si="11"/>
        <v>6</v>
      </c>
      <c r="P11" s="91">
        <f t="shared" ca="1" si="12"/>
        <v>1</v>
      </c>
      <c r="Q11" s="91">
        <f t="shared" ca="1" si="13"/>
        <v>6</v>
      </c>
      <c r="S11" s="91">
        <v>5</v>
      </c>
      <c r="T11" s="91" t="str">
        <f t="shared" si="14"/>
        <v>D級戦</v>
      </c>
      <c r="U11" s="91" t="str">
        <f t="shared" si="14"/>
        <v>La</v>
      </c>
      <c r="V11" s="91">
        <f t="shared" ca="1" si="15"/>
        <v>101</v>
      </c>
      <c r="W11" s="91">
        <f t="shared" ca="1" si="16"/>
        <v>104</v>
      </c>
      <c r="X11" s="91" t="str">
        <f t="shared" ca="1" si="17"/>
        <v/>
      </c>
      <c r="Y11" s="91" t="str">
        <f t="shared" ca="1" si="18"/>
        <v/>
      </c>
      <c r="Z11" s="91" t="str">
        <f t="shared" ca="1" si="19"/>
        <v/>
      </c>
      <c r="AA11" s="91">
        <f t="shared" ca="1" si="20"/>
        <v>109</v>
      </c>
      <c r="AB11" s="91">
        <f t="shared" ca="1" si="21"/>
        <v>114</v>
      </c>
    </row>
    <row r="12" spans="1:28" x14ac:dyDescent="0.15">
      <c r="A12" s="91">
        <v>6</v>
      </c>
      <c r="B12" s="90" t="s">
        <v>114</v>
      </c>
      <c r="C12" s="90" t="s">
        <v>107</v>
      </c>
      <c r="D12" s="91">
        <f t="shared" ca="1" si="0"/>
        <v>6</v>
      </c>
      <c r="E12" s="91">
        <f t="shared" ca="1" si="1"/>
        <v>48</v>
      </c>
      <c r="F12" s="91">
        <f t="shared" ca="1" si="2"/>
        <v>4</v>
      </c>
      <c r="G12" s="91">
        <f t="shared" ca="1" si="3"/>
        <v>24</v>
      </c>
      <c r="H12" s="91">
        <f t="shared" ca="1" si="4"/>
        <v>2</v>
      </c>
      <c r="I12" s="91">
        <f t="shared" ca="1" si="5"/>
        <v>12</v>
      </c>
      <c r="J12" s="91" t="str">
        <f t="shared" ca="1" si="6"/>
        <v/>
      </c>
      <c r="K12" s="91" t="str">
        <f t="shared" ca="1" si="7"/>
        <v/>
      </c>
      <c r="L12" s="91" t="str">
        <f t="shared" ca="1" si="8"/>
        <v/>
      </c>
      <c r="M12" s="91" t="str">
        <f t="shared" ca="1" si="9"/>
        <v/>
      </c>
      <c r="N12" s="91">
        <f t="shared" ca="1" si="10"/>
        <v>1</v>
      </c>
      <c r="O12" s="91">
        <f t="shared" ca="1" si="11"/>
        <v>6</v>
      </c>
      <c r="P12" s="91">
        <f t="shared" ca="1" si="12"/>
        <v>1</v>
      </c>
      <c r="Q12" s="91">
        <f t="shared" ca="1" si="13"/>
        <v>6</v>
      </c>
      <c r="S12" s="91">
        <v>6</v>
      </c>
      <c r="T12" s="91" t="str">
        <f t="shared" si="14"/>
        <v>D級戦</v>
      </c>
      <c r="U12" s="91" t="str">
        <f t="shared" si="14"/>
        <v>St</v>
      </c>
      <c r="V12" s="91">
        <f t="shared" ca="1" si="15"/>
        <v>218</v>
      </c>
      <c r="W12" s="91">
        <f t="shared" ca="1" si="16"/>
        <v>222</v>
      </c>
      <c r="X12" s="91">
        <f t="shared" ca="1" si="17"/>
        <v>225</v>
      </c>
      <c r="Y12" s="91" t="str">
        <f t="shared" ca="1" si="18"/>
        <v/>
      </c>
      <c r="Z12" s="91" t="str">
        <f t="shared" ca="1" si="19"/>
        <v/>
      </c>
      <c r="AA12" s="91">
        <f t="shared" ca="1" si="20"/>
        <v>230</v>
      </c>
      <c r="AB12" s="91">
        <f t="shared" ca="1" si="21"/>
        <v>235</v>
      </c>
    </row>
    <row r="13" spans="1:28" x14ac:dyDescent="0.15">
      <c r="A13" s="91">
        <v>7</v>
      </c>
      <c r="B13" s="90" t="s">
        <v>105</v>
      </c>
      <c r="C13" s="90" t="s">
        <v>106</v>
      </c>
      <c r="D13" s="91">
        <f t="shared" ca="1" si="0"/>
        <v>2</v>
      </c>
      <c r="E13" s="91">
        <f t="shared" ca="1" si="1"/>
        <v>10</v>
      </c>
      <c r="F13" s="91" t="str">
        <f t="shared" ca="1" si="2"/>
        <v/>
      </c>
      <c r="G13" s="91" t="str">
        <f t="shared" ca="1" si="3"/>
        <v/>
      </c>
      <c r="H13" s="91" t="str">
        <f t="shared" ca="1" si="4"/>
        <v/>
      </c>
      <c r="I13" s="91" t="str">
        <f t="shared" ca="1" si="5"/>
        <v/>
      </c>
      <c r="J13" s="91" t="str">
        <f t="shared" ca="1" si="6"/>
        <v/>
      </c>
      <c r="K13" s="91" t="str">
        <f t="shared" ca="1" si="7"/>
        <v/>
      </c>
      <c r="L13" s="91" t="str">
        <f t="shared" ca="1" si="8"/>
        <v/>
      </c>
      <c r="M13" s="91" t="str">
        <f t="shared" ca="1" si="9"/>
        <v/>
      </c>
      <c r="N13" s="91">
        <f t="shared" ca="1" si="10"/>
        <v>1</v>
      </c>
      <c r="O13" s="91">
        <f t="shared" ca="1" si="11"/>
        <v>6</v>
      </c>
      <c r="P13" s="91">
        <f t="shared" ca="1" si="12"/>
        <v>1</v>
      </c>
      <c r="Q13" s="91">
        <f t="shared" ca="1" si="13"/>
        <v>6</v>
      </c>
      <c r="S13" s="91">
        <v>7</v>
      </c>
      <c r="T13" s="91" t="str">
        <f t="shared" si="14"/>
        <v>1級戦</v>
      </c>
      <c r="U13" s="91" t="str">
        <f t="shared" si="14"/>
        <v>La</v>
      </c>
      <c r="V13" s="91">
        <f t="shared" ca="1" si="15"/>
        <v>205</v>
      </c>
      <c r="W13" s="91" t="str">
        <f t="shared" ca="1" si="16"/>
        <v/>
      </c>
      <c r="X13" s="91" t="str">
        <f t="shared" ca="1" si="17"/>
        <v/>
      </c>
      <c r="Y13" s="91" t="str">
        <f t="shared" ca="1" si="18"/>
        <v/>
      </c>
      <c r="Z13" s="91" t="str">
        <f t="shared" ca="1" si="19"/>
        <v/>
      </c>
      <c r="AA13" s="91">
        <f t="shared" ca="1" si="20"/>
        <v>209</v>
      </c>
      <c r="AB13" s="91">
        <f t="shared" ca="1" si="21"/>
        <v>214</v>
      </c>
    </row>
    <row r="14" spans="1:28" x14ac:dyDescent="0.15">
      <c r="A14" s="91">
        <v>8</v>
      </c>
      <c r="B14" s="90" t="s">
        <v>105</v>
      </c>
      <c r="C14" s="90" t="s">
        <v>107</v>
      </c>
      <c r="D14" s="91">
        <f t="shared" ca="1" si="0"/>
        <v>2</v>
      </c>
      <c r="E14" s="91">
        <f t="shared" ca="1" si="1"/>
        <v>12</v>
      </c>
      <c r="F14" s="91" t="str">
        <f t="shared" ca="1" si="2"/>
        <v/>
      </c>
      <c r="G14" s="91" t="str">
        <f t="shared" ca="1" si="3"/>
        <v/>
      </c>
      <c r="H14" s="91" t="str">
        <f t="shared" ca="1" si="4"/>
        <v/>
      </c>
      <c r="I14" s="91" t="str">
        <f t="shared" ca="1" si="5"/>
        <v/>
      </c>
      <c r="J14" s="91" t="str">
        <f t="shared" ca="1" si="6"/>
        <v/>
      </c>
      <c r="K14" s="91" t="str">
        <f t="shared" ca="1" si="7"/>
        <v/>
      </c>
      <c r="L14" s="91" t="str">
        <f t="shared" ca="1" si="8"/>
        <v/>
      </c>
      <c r="M14" s="91" t="str">
        <f t="shared" ca="1" si="9"/>
        <v/>
      </c>
      <c r="N14" s="91">
        <f t="shared" ca="1" si="10"/>
        <v>1</v>
      </c>
      <c r="O14" s="91">
        <f t="shared" ca="1" si="11"/>
        <v>6</v>
      </c>
      <c r="P14" s="91">
        <f t="shared" ca="1" si="12"/>
        <v>1</v>
      </c>
      <c r="Q14" s="91">
        <f t="shared" ca="1" si="13"/>
        <v>6</v>
      </c>
      <c r="S14" s="91">
        <v>8</v>
      </c>
      <c r="T14" s="91" t="str">
        <f t="shared" si="14"/>
        <v>1級戦</v>
      </c>
      <c r="U14" s="91" t="str">
        <f t="shared" si="14"/>
        <v>St</v>
      </c>
      <c r="V14" s="91">
        <f t="shared" ca="1" si="15"/>
        <v>121</v>
      </c>
      <c r="W14" s="91" t="str">
        <f t="shared" ca="1" si="16"/>
        <v/>
      </c>
      <c r="X14" s="91" t="str">
        <f t="shared" ca="1" si="17"/>
        <v/>
      </c>
      <c r="Y14" s="91" t="str">
        <f t="shared" ca="1" si="18"/>
        <v/>
      </c>
      <c r="Z14" s="91" t="str">
        <f t="shared" ca="1" si="19"/>
        <v/>
      </c>
      <c r="AA14" s="91">
        <f t="shared" ca="1" si="20"/>
        <v>130</v>
      </c>
      <c r="AB14" s="91">
        <f t="shared" ca="1" si="21"/>
        <v>135</v>
      </c>
    </row>
    <row r="15" spans="1:28" x14ac:dyDescent="0.15">
      <c r="A15" s="91">
        <v>9</v>
      </c>
      <c r="B15" s="90" t="s">
        <v>108</v>
      </c>
      <c r="C15" s="90" t="s">
        <v>106</v>
      </c>
      <c r="D15" s="91" t="str">
        <f t="shared" ca="1" si="0"/>
        <v/>
      </c>
      <c r="E15" s="91" t="str">
        <f t="shared" ca="1" si="1"/>
        <v/>
      </c>
      <c r="F15" s="91" t="str">
        <f t="shared" ca="1" si="2"/>
        <v/>
      </c>
      <c r="G15" s="91" t="str">
        <f t="shared" ca="1" si="3"/>
        <v/>
      </c>
      <c r="H15" s="91" t="str">
        <f t="shared" ca="1" si="4"/>
        <v/>
      </c>
      <c r="I15" s="91" t="str">
        <f t="shared" ca="1" si="5"/>
        <v/>
      </c>
      <c r="J15" s="91" t="str">
        <f t="shared" ca="1" si="6"/>
        <v/>
      </c>
      <c r="K15" s="91" t="str">
        <f t="shared" ca="1" si="7"/>
        <v/>
      </c>
      <c r="L15" s="91" t="str">
        <f t="shared" ca="1" si="8"/>
        <v/>
      </c>
      <c r="M15" s="91" t="str">
        <f t="shared" ca="1" si="9"/>
        <v/>
      </c>
      <c r="N15" s="91">
        <f t="shared" ca="1" si="10"/>
        <v>1</v>
      </c>
      <c r="O15" s="91">
        <f t="shared" ca="1" si="11"/>
        <v>5</v>
      </c>
      <c r="P15" s="91">
        <f t="shared" ca="1" si="12"/>
        <v>1</v>
      </c>
      <c r="Q15" s="91">
        <f t="shared" ca="1" si="13"/>
        <v>5</v>
      </c>
      <c r="S15" s="91">
        <v>9</v>
      </c>
      <c r="T15" s="91" t="str">
        <f t="shared" si="14"/>
        <v>2級戦</v>
      </c>
      <c r="U15" s="91" t="str">
        <f t="shared" si="14"/>
        <v>La</v>
      </c>
      <c r="V15" s="91" t="str">
        <f t="shared" ca="1" si="15"/>
        <v/>
      </c>
      <c r="W15" s="91" t="str">
        <f t="shared" ca="1" si="16"/>
        <v/>
      </c>
      <c r="X15" s="91" t="str">
        <f t="shared" ca="1" si="17"/>
        <v/>
      </c>
      <c r="Y15" s="91" t="str">
        <f t="shared" ca="1" si="18"/>
        <v/>
      </c>
      <c r="Z15" s="91" t="str">
        <f t="shared" ca="1" si="19"/>
        <v/>
      </c>
      <c r="AA15" s="91">
        <f t="shared" ca="1" si="20"/>
        <v>108</v>
      </c>
      <c r="AB15" s="91">
        <f t="shared" ca="1" si="21"/>
        <v>113</v>
      </c>
    </row>
    <row r="16" spans="1:28" x14ac:dyDescent="0.15">
      <c r="A16" s="91">
        <v>10</v>
      </c>
      <c r="B16" s="90" t="s">
        <v>108</v>
      </c>
      <c r="C16" s="90" t="s">
        <v>107</v>
      </c>
      <c r="D16" s="91" t="str">
        <f t="shared" ca="1" si="0"/>
        <v/>
      </c>
      <c r="E16" s="91" t="str">
        <f t="shared" ca="1" si="1"/>
        <v/>
      </c>
      <c r="F16" s="91" t="str">
        <f t="shared" ca="1" si="2"/>
        <v/>
      </c>
      <c r="G16" s="91" t="str">
        <f t="shared" ca="1" si="3"/>
        <v/>
      </c>
      <c r="H16" s="91" t="str">
        <f t="shared" ca="1" si="4"/>
        <v/>
      </c>
      <c r="I16" s="91" t="str">
        <f t="shared" ca="1" si="5"/>
        <v/>
      </c>
      <c r="J16" s="91" t="str">
        <f t="shared" ca="1" si="6"/>
        <v/>
      </c>
      <c r="K16" s="91" t="str">
        <f t="shared" ca="1" si="7"/>
        <v/>
      </c>
      <c r="L16" s="91" t="str">
        <f t="shared" ca="1" si="8"/>
        <v/>
      </c>
      <c r="M16" s="91" t="str">
        <f t="shared" ca="1" si="9"/>
        <v/>
      </c>
      <c r="N16" s="91">
        <f t="shared" ca="1" si="10"/>
        <v>1</v>
      </c>
      <c r="O16" s="91">
        <f t="shared" ca="1" si="11"/>
        <v>6</v>
      </c>
      <c r="P16" s="91">
        <f t="shared" ca="1" si="12"/>
        <v>1</v>
      </c>
      <c r="Q16" s="91">
        <f t="shared" ca="1" si="13"/>
        <v>6</v>
      </c>
      <c r="S16" s="91">
        <v>10</v>
      </c>
      <c r="T16" s="91" t="str">
        <f t="shared" si="14"/>
        <v>2級戦</v>
      </c>
      <c r="U16" s="91" t="str">
        <f t="shared" si="14"/>
        <v>St</v>
      </c>
      <c r="V16" s="91" t="str">
        <f t="shared" ca="1" si="15"/>
        <v/>
      </c>
      <c r="W16" s="91" t="str">
        <f t="shared" ca="1" si="16"/>
        <v/>
      </c>
      <c r="X16" s="91" t="str">
        <f t="shared" ca="1" si="17"/>
        <v/>
      </c>
      <c r="Y16" s="91" t="str">
        <f t="shared" ca="1" si="18"/>
        <v/>
      </c>
      <c r="Z16" s="91" t="str">
        <f t="shared" ca="1" si="19"/>
        <v/>
      </c>
      <c r="AA16" s="91">
        <f t="shared" ca="1" si="20"/>
        <v>229</v>
      </c>
      <c r="AB16" s="91">
        <f t="shared" ca="1" si="21"/>
        <v>234</v>
      </c>
    </row>
    <row r="17" spans="1:28" x14ac:dyDescent="0.15">
      <c r="A17" s="91">
        <v>11</v>
      </c>
      <c r="B17" s="90" t="s">
        <v>115</v>
      </c>
      <c r="C17" s="90" t="s">
        <v>106</v>
      </c>
      <c r="D17" s="91" t="str">
        <f t="shared" ca="1" si="0"/>
        <v/>
      </c>
      <c r="E17" s="91" t="str">
        <f t="shared" ca="1" si="1"/>
        <v/>
      </c>
      <c r="F17" s="91" t="str">
        <f t="shared" ca="1" si="2"/>
        <v/>
      </c>
      <c r="G17" s="91" t="str">
        <f t="shared" ca="1" si="3"/>
        <v/>
      </c>
      <c r="H17" s="91" t="str">
        <f t="shared" ca="1" si="4"/>
        <v/>
      </c>
      <c r="I17" s="91" t="str">
        <f t="shared" ca="1" si="5"/>
        <v/>
      </c>
      <c r="J17" s="91" t="str">
        <f t="shared" ca="1" si="6"/>
        <v/>
      </c>
      <c r="K17" s="91" t="str">
        <f t="shared" ca="1" si="7"/>
        <v/>
      </c>
      <c r="L17" s="91" t="str">
        <f t="shared" ca="1" si="8"/>
        <v/>
      </c>
      <c r="M17" s="91" t="str">
        <f t="shared" ca="1" si="9"/>
        <v/>
      </c>
      <c r="N17" s="91">
        <f t="shared" ca="1" si="10"/>
        <v>1</v>
      </c>
      <c r="O17" s="91">
        <f t="shared" ca="1" si="11"/>
        <v>6</v>
      </c>
      <c r="P17" s="91">
        <f t="shared" ca="1" si="12"/>
        <v>1</v>
      </c>
      <c r="Q17" s="91">
        <f t="shared" ca="1" si="13"/>
        <v>6</v>
      </c>
      <c r="S17" s="91">
        <v>11</v>
      </c>
      <c r="T17" s="91" t="str">
        <f t="shared" si="14"/>
        <v>3級戦</v>
      </c>
      <c r="U17" s="91" t="str">
        <f t="shared" si="14"/>
        <v>La</v>
      </c>
      <c r="V17" s="91" t="str">
        <f t="shared" ca="1" si="15"/>
        <v/>
      </c>
      <c r="W17" s="91" t="str">
        <f t="shared" ca="1" si="16"/>
        <v/>
      </c>
      <c r="X17" s="91" t="str">
        <f t="shared" ca="1" si="17"/>
        <v/>
      </c>
      <c r="Y17" s="91" t="str">
        <f t="shared" ca="1" si="18"/>
        <v/>
      </c>
      <c r="Z17" s="91" t="str">
        <f t="shared" ca="1" si="19"/>
        <v/>
      </c>
      <c r="AA17" s="91">
        <f t="shared" ca="1" si="20"/>
        <v>208</v>
      </c>
      <c r="AB17" s="91">
        <f t="shared" ca="1" si="21"/>
        <v>213</v>
      </c>
    </row>
    <row r="18" spans="1:28" x14ac:dyDescent="0.15">
      <c r="A18" s="91">
        <v>12</v>
      </c>
      <c r="B18" s="90" t="s">
        <v>115</v>
      </c>
      <c r="C18" s="90" t="s">
        <v>107</v>
      </c>
      <c r="D18" s="91" t="str">
        <f t="shared" ca="1" si="0"/>
        <v/>
      </c>
      <c r="E18" s="91" t="str">
        <f t="shared" ca="1" si="1"/>
        <v/>
      </c>
      <c r="F18" s="91" t="str">
        <f t="shared" ca="1" si="2"/>
        <v/>
      </c>
      <c r="G18" s="91" t="str">
        <f t="shared" ca="1" si="3"/>
        <v/>
      </c>
      <c r="H18" s="91" t="str">
        <f t="shared" ca="1" si="4"/>
        <v/>
      </c>
      <c r="I18" s="91" t="str">
        <f t="shared" ca="1" si="5"/>
        <v/>
      </c>
      <c r="J18" s="91" t="str">
        <f t="shared" ca="1" si="6"/>
        <v/>
      </c>
      <c r="K18" s="91" t="str">
        <f t="shared" ca="1" si="7"/>
        <v/>
      </c>
      <c r="L18" s="91" t="str">
        <f t="shared" ca="1" si="8"/>
        <v/>
      </c>
      <c r="M18" s="91" t="str">
        <f t="shared" ca="1" si="9"/>
        <v/>
      </c>
      <c r="N18" s="91">
        <f t="shared" ca="1" si="10"/>
        <v>1</v>
      </c>
      <c r="O18" s="91">
        <f t="shared" ca="1" si="11"/>
        <v>6</v>
      </c>
      <c r="P18" s="91">
        <f t="shared" ca="1" si="12"/>
        <v>1</v>
      </c>
      <c r="Q18" s="91">
        <f t="shared" ca="1" si="13"/>
        <v>6</v>
      </c>
      <c r="S18" s="91">
        <v>12</v>
      </c>
      <c r="T18" s="91" t="str">
        <f t="shared" si="14"/>
        <v>3級戦</v>
      </c>
      <c r="U18" s="91" t="str">
        <f t="shared" si="14"/>
        <v>St</v>
      </c>
      <c r="V18" s="91" t="str">
        <f t="shared" ca="1" si="15"/>
        <v/>
      </c>
      <c r="W18" s="91" t="str">
        <f t="shared" ca="1" si="16"/>
        <v/>
      </c>
      <c r="X18" s="91" t="str">
        <f t="shared" ca="1" si="17"/>
        <v/>
      </c>
      <c r="Y18" s="91" t="str">
        <f t="shared" ca="1" si="18"/>
        <v/>
      </c>
      <c r="Z18" s="91" t="str">
        <f t="shared" ca="1" si="19"/>
        <v/>
      </c>
      <c r="AA18" s="91">
        <f t="shared" ca="1" si="20"/>
        <v>129</v>
      </c>
      <c r="AB18" s="91">
        <f t="shared" ca="1" si="21"/>
        <v>134</v>
      </c>
    </row>
    <row r="19" spans="1:28" x14ac:dyDescent="0.15">
      <c r="A19" s="91">
        <v>13</v>
      </c>
      <c r="B19" s="90" t="s">
        <v>116</v>
      </c>
      <c r="C19" s="90" t="s">
        <v>106</v>
      </c>
      <c r="D19" s="91">
        <f t="shared" ca="1" si="0"/>
        <v>3</v>
      </c>
      <c r="E19" s="91">
        <f t="shared" ca="1" si="1"/>
        <v>18</v>
      </c>
      <c r="F19" s="91">
        <f t="shared" ca="1" si="2"/>
        <v>2</v>
      </c>
      <c r="G19" s="91">
        <f t="shared" ca="1" si="3"/>
        <v>12</v>
      </c>
      <c r="H19" s="91" t="str">
        <f t="shared" ca="1" si="4"/>
        <v/>
      </c>
      <c r="I19" s="91" t="str">
        <f t="shared" ca="1" si="5"/>
        <v/>
      </c>
      <c r="J19" s="91" t="str">
        <f t="shared" ca="1" si="6"/>
        <v/>
      </c>
      <c r="K19" s="91" t="str">
        <f t="shared" ca="1" si="7"/>
        <v/>
      </c>
      <c r="L19" s="91" t="str">
        <f t="shared" ca="1" si="8"/>
        <v/>
      </c>
      <c r="M19" s="91" t="str">
        <f t="shared" ca="1" si="9"/>
        <v/>
      </c>
      <c r="N19" s="91">
        <f t="shared" ca="1" si="10"/>
        <v>1</v>
      </c>
      <c r="O19" s="91">
        <f t="shared" ca="1" si="11"/>
        <v>6</v>
      </c>
      <c r="P19" s="91">
        <f t="shared" ca="1" si="12"/>
        <v>1</v>
      </c>
      <c r="Q19" s="91">
        <f t="shared" ca="1" si="13"/>
        <v>6</v>
      </c>
      <c r="S19" s="91">
        <v>13</v>
      </c>
      <c r="T19" s="91" t="str">
        <f t="shared" si="14"/>
        <v>シニアⅡＡ</v>
      </c>
      <c r="U19" s="91" t="str">
        <f t="shared" si="14"/>
        <v>La</v>
      </c>
      <c r="V19" s="91">
        <f t="shared" ca="1" si="15"/>
        <v>103</v>
      </c>
      <c r="W19" s="91">
        <f t="shared" ca="1" si="16"/>
        <v>106</v>
      </c>
      <c r="X19" s="91" t="str">
        <f t="shared" ca="1" si="17"/>
        <v/>
      </c>
      <c r="Y19" s="91" t="str">
        <f t="shared" ca="1" si="18"/>
        <v/>
      </c>
      <c r="Z19" s="91" t="str">
        <f t="shared" ca="1" si="19"/>
        <v/>
      </c>
      <c r="AA19" s="91">
        <f t="shared" ca="1" si="20"/>
        <v>111</v>
      </c>
      <c r="AB19" s="91">
        <f t="shared" ca="1" si="21"/>
        <v>116</v>
      </c>
    </row>
    <row r="20" spans="1:28" x14ac:dyDescent="0.15">
      <c r="A20" s="91">
        <v>14</v>
      </c>
      <c r="B20" s="90" t="s">
        <v>116</v>
      </c>
      <c r="C20" s="90" t="s">
        <v>107</v>
      </c>
      <c r="D20" s="91">
        <f t="shared" ca="1" si="0"/>
        <v>5</v>
      </c>
      <c r="E20" s="91">
        <f t="shared" ca="1" si="1"/>
        <v>36</v>
      </c>
      <c r="F20" s="91">
        <f t="shared" ca="1" si="2"/>
        <v>3</v>
      </c>
      <c r="G20" s="91">
        <f t="shared" ca="1" si="3"/>
        <v>24</v>
      </c>
      <c r="H20" s="91">
        <f t="shared" ca="1" si="4"/>
        <v>2</v>
      </c>
      <c r="I20" s="91">
        <f t="shared" ca="1" si="5"/>
        <v>12</v>
      </c>
      <c r="J20" s="91" t="str">
        <f t="shared" ca="1" si="6"/>
        <v/>
      </c>
      <c r="K20" s="91" t="str">
        <f t="shared" ca="1" si="7"/>
        <v/>
      </c>
      <c r="L20" s="91" t="str">
        <f t="shared" ca="1" si="8"/>
        <v/>
      </c>
      <c r="M20" s="91" t="str">
        <f t="shared" ca="1" si="9"/>
        <v/>
      </c>
      <c r="N20" s="91">
        <f t="shared" ca="1" si="10"/>
        <v>1</v>
      </c>
      <c r="O20" s="91">
        <f t="shared" ca="1" si="11"/>
        <v>6</v>
      </c>
      <c r="P20" s="91">
        <f t="shared" ca="1" si="12"/>
        <v>1</v>
      </c>
      <c r="Q20" s="91">
        <f t="shared" ca="1" si="13"/>
        <v>6</v>
      </c>
      <c r="S20" s="91">
        <v>14</v>
      </c>
      <c r="T20" s="91" t="str">
        <f t="shared" si="14"/>
        <v>シニアⅡＡ</v>
      </c>
      <c r="U20" s="91" t="str">
        <f t="shared" si="14"/>
        <v>St</v>
      </c>
      <c r="V20" s="91">
        <f t="shared" ca="1" si="15"/>
        <v>220</v>
      </c>
      <c r="W20" s="91">
        <f t="shared" ca="1" si="16"/>
        <v>224</v>
      </c>
      <c r="X20" s="91">
        <f t="shared" ca="1" si="17"/>
        <v>227</v>
      </c>
      <c r="Y20" s="91" t="str">
        <f t="shared" ca="1" si="18"/>
        <v/>
      </c>
      <c r="Z20" s="91" t="str">
        <f t="shared" ca="1" si="19"/>
        <v/>
      </c>
      <c r="AA20" s="91">
        <f t="shared" ca="1" si="20"/>
        <v>232</v>
      </c>
      <c r="AB20" s="91">
        <f t="shared" ca="1" si="21"/>
        <v>237</v>
      </c>
    </row>
    <row r="21" spans="1:28" x14ac:dyDescent="0.15">
      <c r="A21" s="91">
        <v>15</v>
      </c>
      <c r="B21" s="90" t="s">
        <v>37</v>
      </c>
      <c r="C21" s="90" t="s">
        <v>106</v>
      </c>
      <c r="D21" s="91" t="str">
        <f t="shared" ca="1" si="0"/>
        <v/>
      </c>
      <c r="E21" s="91" t="str">
        <f t="shared" ca="1" si="1"/>
        <v/>
      </c>
      <c r="F21" s="91" t="str">
        <f t="shared" ca="1" si="2"/>
        <v/>
      </c>
      <c r="G21" s="91" t="str">
        <f t="shared" ca="1" si="3"/>
        <v/>
      </c>
      <c r="H21" s="91" t="str">
        <f t="shared" ca="1" si="4"/>
        <v/>
      </c>
      <c r="I21" s="91" t="str">
        <f t="shared" ca="1" si="5"/>
        <v/>
      </c>
      <c r="J21" s="91" t="str">
        <f t="shared" ca="1" si="6"/>
        <v/>
      </c>
      <c r="K21" s="91" t="str">
        <f t="shared" ca="1" si="7"/>
        <v/>
      </c>
      <c r="L21" s="91" t="str">
        <f t="shared" ca="1" si="8"/>
        <v/>
      </c>
      <c r="M21" s="91" t="str">
        <f t="shared" ca="1" si="9"/>
        <v/>
      </c>
      <c r="N21" s="91">
        <f t="shared" ca="1" si="10"/>
        <v>1</v>
      </c>
      <c r="O21" s="91">
        <f t="shared" ca="1" si="11"/>
        <v>5</v>
      </c>
      <c r="P21" s="91">
        <f t="shared" ca="1" si="12"/>
        <v>1</v>
      </c>
      <c r="Q21" s="91">
        <f t="shared" ca="1" si="13"/>
        <v>5</v>
      </c>
      <c r="S21" s="91">
        <v>15</v>
      </c>
      <c r="T21" s="91" t="str">
        <f t="shared" si="14"/>
        <v>シニアⅤ</v>
      </c>
      <c r="U21" s="91" t="str">
        <f t="shared" si="14"/>
        <v>La</v>
      </c>
      <c r="V21" s="91" t="str">
        <f t="shared" ca="1" si="15"/>
        <v/>
      </c>
      <c r="W21" s="91" t="str">
        <f t="shared" ca="1" si="16"/>
        <v/>
      </c>
      <c r="X21" s="91" t="str">
        <f t="shared" ca="1" si="17"/>
        <v/>
      </c>
      <c r="Y21" s="91" t="str">
        <f t="shared" ca="1" si="18"/>
        <v/>
      </c>
      <c r="Z21" s="91" t="str">
        <f t="shared" ca="1" si="19"/>
        <v/>
      </c>
      <c r="AA21" s="91">
        <f t="shared" ca="1" si="20"/>
        <v>107</v>
      </c>
      <c r="AB21" s="91">
        <f t="shared" ca="1" si="21"/>
        <v>112</v>
      </c>
    </row>
    <row r="22" spans="1:28" x14ac:dyDescent="0.15">
      <c r="A22" s="91">
        <v>16</v>
      </c>
      <c r="B22" s="90" t="s">
        <v>37</v>
      </c>
      <c r="C22" s="90" t="s">
        <v>107</v>
      </c>
      <c r="D22" s="91">
        <f t="shared" ca="1" si="0"/>
        <v>2</v>
      </c>
      <c r="E22" s="91">
        <f t="shared" ca="1" si="1"/>
        <v>12</v>
      </c>
      <c r="F22" s="91">
        <f t="shared" ca="1" si="2"/>
        <v>2</v>
      </c>
      <c r="G22" s="91">
        <f t="shared" ca="1" si="3"/>
        <v>10</v>
      </c>
      <c r="H22" s="91" t="str">
        <f t="shared" ca="1" si="4"/>
        <v/>
      </c>
      <c r="I22" s="91" t="str">
        <f t="shared" ca="1" si="5"/>
        <v/>
      </c>
      <c r="J22" s="91" t="str">
        <f t="shared" ca="1" si="6"/>
        <v/>
      </c>
      <c r="K22" s="91" t="str">
        <f t="shared" ca="1" si="7"/>
        <v/>
      </c>
      <c r="L22" s="91" t="str">
        <f t="shared" ca="1" si="8"/>
        <v/>
      </c>
      <c r="M22" s="91" t="str">
        <f t="shared" ca="1" si="9"/>
        <v/>
      </c>
      <c r="N22" s="91">
        <f t="shared" ca="1" si="10"/>
        <v>1</v>
      </c>
      <c r="O22" s="91">
        <f t="shared" ca="1" si="11"/>
        <v>6</v>
      </c>
      <c r="P22" s="91">
        <f t="shared" ca="1" si="12"/>
        <v>1</v>
      </c>
      <c r="Q22" s="91">
        <f t="shared" ca="1" si="13"/>
        <v>8</v>
      </c>
      <c r="S22" s="91">
        <v>16</v>
      </c>
      <c r="T22" s="91" t="str">
        <f t="shared" si="14"/>
        <v>シニアⅤ</v>
      </c>
      <c r="U22" s="91" t="str">
        <f t="shared" si="14"/>
        <v>St</v>
      </c>
      <c r="V22" s="91">
        <f t="shared" ca="1" si="15"/>
        <v>217</v>
      </c>
      <c r="W22" s="91">
        <f t="shared" ca="1" si="16"/>
        <v>221</v>
      </c>
      <c r="X22" s="91" t="str">
        <f t="shared" ca="1" si="17"/>
        <v/>
      </c>
      <c r="Y22" s="91" t="str">
        <f t="shared" ca="1" si="18"/>
        <v/>
      </c>
      <c r="Z22" s="91" t="str">
        <f t="shared" ca="1" si="19"/>
        <v/>
      </c>
      <c r="AA22" s="91">
        <f t="shared" ca="1" si="20"/>
        <v>228</v>
      </c>
      <c r="AB22" s="91">
        <f t="shared" ca="1" si="21"/>
        <v>233</v>
      </c>
    </row>
    <row r="23" spans="1:28" x14ac:dyDescent="0.15">
      <c r="A23" s="91">
        <v>17</v>
      </c>
      <c r="B23" s="90"/>
      <c r="C23" s="90"/>
      <c r="D23" s="91" t="str">
        <f t="shared" ca="1" si="0"/>
        <v/>
      </c>
      <c r="E23" s="91" t="str">
        <f t="shared" ca="1" si="1"/>
        <v/>
      </c>
      <c r="F23" s="91" t="str">
        <f t="shared" ca="1" si="2"/>
        <v/>
      </c>
      <c r="G23" s="91" t="str">
        <f t="shared" ca="1" si="3"/>
        <v/>
      </c>
      <c r="H23" s="91" t="str">
        <f t="shared" ca="1" si="4"/>
        <v/>
      </c>
      <c r="I23" s="91" t="str">
        <f t="shared" ca="1" si="5"/>
        <v/>
      </c>
      <c r="J23" s="91" t="str">
        <f t="shared" ca="1" si="6"/>
        <v/>
      </c>
      <c r="K23" s="91" t="str">
        <f t="shared" ca="1" si="7"/>
        <v/>
      </c>
      <c r="L23" s="91" t="str">
        <f t="shared" ca="1" si="8"/>
        <v/>
      </c>
      <c r="M23" s="91" t="str">
        <f t="shared" ca="1" si="9"/>
        <v/>
      </c>
      <c r="N23" s="91" t="str">
        <f t="shared" ca="1" si="10"/>
        <v/>
      </c>
      <c r="O23" s="91" t="str">
        <f t="shared" ca="1" si="11"/>
        <v/>
      </c>
      <c r="P23" s="91" t="str">
        <f t="shared" ca="1" si="12"/>
        <v/>
      </c>
      <c r="Q23" s="91" t="str">
        <f t="shared" ca="1" si="13"/>
        <v/>
      </c>
      <c r="S23" s="91">
        <v>17</v>
      </c>
      <c r="T23" s="91" t="str">
        <f t="shared" si="14"/>
        <v/>
      </c>
      <c r="U23" s="91" t="str">
        <f t="shared" si="14"/>
        <v/>
      </c>
      <c r="V23" s="91" t="str">
        <f t="shared" ca="1" si="15"/>
        <v/>
      </c>
      <c r="W23" s="91" t="str">
        <f t="shared" ca="1" si="16"/>
        <v/>
      </c>
      <c r="X23" s="91" t="str">
        <f t="shared" ca="1" si="17"/>
        <v/>
      </c>
      <c r="Y23" s="91" t="str">
        <f t="shared" ca="1" si="18"/>
        <v/>
      </c>
      <c r="Z23" s="91" t="str">
        <f t="shared" ca="1" si="19"/>
        <v/>
      </c>
      <c r="AA23" s="91" t="str">
        <f t="shared" ca="1" si="20"/>
        <v/>
      </c>
      <c r="AB23" s="91" t="str">
        <f t="shared" ca="1" si="21"/>
        <v/>
      </c>
    </row>
    <row r="24" spans="1:28" x14ac:dyDescent="0.15">
      <c r="A24" s="91">
        <v>18</v>
      </c>
      <c r="B24" s="90"/>
      <c r="C24" s="90"/>
      <c r="D24" s="91" t="str">
        <f t="shared" ca="1" si="0"/>
        <v/>
      </c>
      <c r="E24" s="91" t="str">
        <f t="shared" ca="1" si="1"/>
        <v/>
      </c>
      <c r="F24" s="91" t="str">
        <f t="shared" ca="1" si="2"/>
        <v/>
      </c>
      <c r="G24" s="91" t="str">
        <f t="shared" ca="1" si="3"/>
        <v/>
      </c>
      <c r="H24" s="91" t="str">
        <f t="shared" ca="1" si="4"/>
        <v/>
      </c>
      <c r="I24" s="91" t="str">
        <f t="shared" ca="1" si="5"/>
        <v/>
      </c>
      <c r="J24" s="91" t="str">
        <f t="shared" ca="1" si="6"/>
        <v/>
      </c>
      <c r="K24" s="91" t="str">
        <f t="shared" ca="1" si="7"/>
        <v/>
      </c>
      <c r="L24" s="91" t="str">
        <f t="shared" ca="1" si="8"/>
        <v/>
      </c>
      <c r="M24" s="91" t="str">
        <f t="shared" ca="1" si="9"/>
        <v/>
      </c>
      <c r="N24" s="91" t="str">
        <f t="shared" ca="1" si="10"/>
        <v/>
      </c>
      <c r="O24" s="91" t="str">
        <f t="shared" ca="1" si="11"/>
        <v/>
      </c>
      <c r="P24" s="91" t="str">
        <f t="shared" ca="1" si="12"/>
        <v/>
      </c>
      <c r="Q24" s="91" t="str">
        <f t="shared" ca="1" si="13"/>
        <v/>
      </c>
      <c r="S24" s="91">
        <v>18</v>
      </c>
      <c r="T24" s="91" t="str">
        <f t="shared" si="14"/>
        <v/>
      </c>
      <c r="U24" s="91" t="str">
        <f t="shared" si="14"/>
        <v/>
      </c>
      <c r="V24" s="91" t="str">
        <f t="shared" ca="1" si="15"/>
        <v/>
      </c>
      <c r="W24" s="91" t="str">
        <f t="shared" ca="1" si="16"/>
        <v/>
      </c>
      <c r="X24" s="91" t="str">
        <f t="shared" ca="1" si="17"/>
        <v/>
      </c>
      <c r="Y24" s="91" t="str">
        <f t="shared" ca="1" si="18"/>
        <v/>
      </c>
      <c r="Z24" s="91" t="str">
        <f t="shared" ca="1" si="19"/>
        <v/>
      </c>
      <c r="AA24" s="91" t="str">
        <f t="shared" ca="1" si="20"/>
        <v/>
      </c>
      <c r="AB24" s="91" t="str">
        <f t="shared" ca="1" si="21"/>
        <v/>
      </c>
    </row>
    <row r="25" spans="1:28" x14ac:dyDescent="0.15">
      <c r="A25" s="91">
        <v>19</v>
      </c>
      <c r="B25" s="90"/>
      <c r="C25" s="90"/>
      <c r="D25" s="91" t="str">
        <f t="shared" ca="1" si="0"/>
        <v/>
      </c>
      <c r="E25" s="91" t="str">
        <f t="shared" ca="1" si="1"/>
        <v/>
      </c>
      <c r="F25" s="91" t="str">
        <f t="shared" ca="1" si="2"/>
        <v/>
      </c>
      <c r="G25" s="91" t="str">
        <f t="shared" ca="1" si="3"/>
        <v/>
      </c>
      <c r="H25" s="91" t="str">
        <f t="shared" ca="1" si="4"/>
        <v/>
      </c>
      <c r="I25" s="91" t="str">
        <f t="shared" ca="1" si="5"/>
        <v/>
      </c>
      <c r="J25" s="91" t="str">
        <f t="shared" ca="1" si="6"/>
        <v/>
      </c>
      <c r="K25" s="91" t="str">
        <f t="shared" ca="1" si="7"/>
        <v/>
      </c>
      <c r="L25" s="91" t="str">
        <f t="shared" ca="1" si="8"/>
        <v/>
      </c>
      <c r="M25" s="91" t="str">
        <f t="shared" ca="1" si="9"/>
        <v/>
      </c>
      <c r="N25" s="91" t="str">
        <f t="shared" ca="1" si="10"/>
        <v/>
      </c>
      <c r="O25" s="91" t="str">
        <f t="shared" ca="1" si="11"/>
        <v/>
      </c>
      <c r="P25" s="91" t="str">
        <f t="shared" ca="1" si="12"/>
        <v/>
      </c>
      <c r="Q25" s="91" t="str">
        <f t="shared" ca="1" si="13"/>
        <v/>
      </c>
      <c r="S25" s="91">
        <v>19</v>
      </c>
      <c r="T25" s="91" t="str">
        <f t="shared" si="14"/>
        <v/>
      </c>
      <c r="U25" s="91" t="str">
        <f t="shared" si="14"/>
        <v/>
      </c>
      <c r="V25" s="91" t="str">
        <f t="shared" ca="1" si="15"/>
        <v/>
      </c>
      <c r="W25" s="91" t="str">
        <f t="shared" ca="1" si="16"/>
        <v/>
      </c>
      <c r="X25" s="91" t="str">
        <f t="shared" ca="1" si="17"/>
        <v/>
      </c>
      <c r="Y25" s="91" t="str">
        <f t="shared" ca="1" si="18"/>
        <v/>
      </c>
      <c r="Z25" s="91" t="str">
        <f t="shared" ca="1" si="19"/>
        <v/>
      </c>
      <c r="AA25" s="91" t="str">
        <f t="shared" ca="1" si="20"/>
        <v/>
      </c>
      <c r="AB25" s="91" t="str">
        <f t="shared" ca="1" si="21"/>
        <v/>
      </c>
    </row>
    <row r="26" spans="1:28" x14ac:dyDescent="0.15">
      <c r="A26" s="91">
        <v>20</v>
      </c>
      <c r="B26" s="90"/>
      <c r="C26" s="90"/>
      <c r="D26" s="91" t="str">
        <f t="shared" ca="1" si="0"/>
        <v/>
      </c>
      <c r="E26" s="91" t="str">
        <f t="shared" ca="1" si="1"/>
        <v/>
      </c>
      <c r="F26" s="91" t="str">
        <f t="shared" ca="1" si="2"/>
        <v/>
      </c>
      <c r="G26" s="91" t="str">
        <f t="shared" ca="1" si="3"/>
        <v/>
      </c>
      <c r="H26" s="91" t="str">
        <f t="shared" ca="1" si="4"/>
        <v/>
      </c>
      <c r="I26" s="91" t="str">
        <f t="shared" ca="1" si="5"/>
        <v/>
      </c>
      <c r="J26" s="91" t="str">
        <f t="shared" ca="1" si="6"/>
        <v/>
      </c>
      <c r="K26" s="91" t="str">
        <f t="shared" ca="1" si="7"/>
        <v/>
      </c>
      <c r="L26" s="91" t="str">
        <f t="shared" ca="1" si="8"/>
        <v/>
      </c>
      <c r="M26" s="91" t="str">
        <f t="shared" ca="1" si="9"/>
        <v/>
      </c>
      <c r="N26" s="91" t="str">
        <f t="shared" ca="1" si="10"/>
        <v/>
      </c>
      <c r="O26" s="91" t="str">
        <f t="shared" ca="1" si="11"/>
        <v/>
      </c>
      <c r="P26" s="91" t="str">
        <f t="shared" ca="1" si="12"/>
        <v/>
      </c>
      <c r="Q26" s="91" t="str">
        <f t="shared" ca="1" si="13"/>
        <v/>
      </c>
      <c r="S26" s="91">
        <v>20</v>
      </c>
      <c r="T26" s="91" t="str">
        <f t="shared" si="14"/>
        <v/>
      </c>
      <c r="U26" s="91" t="str">
        <f t="shared" si="14"/>
        <v/>
      </c>
      <c r="V26" s="91" t="str">
        <f t="shared" ca="1" si="15"/>
        <v/>
      </c>
      <c r="W26" s="91" t="str">
        <f t="shared" ca="1" si="16"/>
        <v/>
      </c>
      <c r="X26" s="91" t="str">
        <f t="shared" ca="1" si="17"/>
        <v/>
      </c>
      <c r="Y26" s="91" t="str">
        <f t="shared" ca="1" si="18"/>
        <v/>
      </c>
      <c r="Z26" s="91" t="str">
        <f t="shared" ca="1" si="19"/>
        <v/>
      </c>
      <c r="AA26" s="91" t="str">
        <f t="shared" ca="1" si="20"/>
        <v/>
      </c>
      <c r="AB26" s="91" t="str">
        <f t="shared" ca="1" si="21"/>
        <v/>
      </c>
    </row>
    <row r="27" spans="1:28" x14ac:dyDescent="0.15">
      <c r="A27" s="91">
        <v>21</v>
      </c>
      <c r="B27" s="90"/>
      <c r="C27" s="90"/>
      <c r="D27" s="91" t="str">
        <f t="shared" ca="1" si="0"/>
        <v/>
      </c>
      <c r="E27" s="91" t="str">
        <f t="shared" ca="1" si="1"/>
        <v/>
      </c>
      <c r="F27" s="91" t="str">
        <f t="shared" ca="1" si="2"/>
        <v/>
      </c>
      <c r="G27" s="91" t="str">
        <f t="shared" ca="1" si="3"/>
        <v/>
      </c>
      <c r="H27" s="91" t="str">
        <f t="shared" ca="1" si="4"/>
        <v/>
      </c>
      <c r="I27" s="91" t="str">
        <f t="shared" ca="1" si="5"/>
        <v/>
      </c>
      <c r="J27" s="91" t="str">
        <f t="shared" ca="1" si="6"/>
        <v/>
      </c>
      <c r="K27" s="91" t="str">
        <f t="shared" ca="1" si="7"/>
        <v/>
      </c>
      <c r="L27" s="91" t="str">
        <f t="shared" ca="1" si="8"/>
        <v/>
      </c>
      <c r="M27" s="91" t="str">
        <f t="shared" ca="1" si="9"/>
        <v/>
      </c>
      <c r="N27" s="91" t="str">
        <f t="shared" ca="1" si="10"/>
        <v/>
      </c>
      <c r="O27" s="91" t="str">
        <f t="shared" ca="1" si="11"/>
        <v/>
      </c>
      <c r="P27" s="91" t="str">
        <f t="shared" ca="1" si="12"/>
        <v/>
      </c>
      <c r="Q27" s="91" t="str">
        <f t="shared" ca="1" si="13"/>
        <v/>
      </c>
      <c r="S27" s="91">
        <v>21</v>
      </c>
      <c r="T27" s="91" t="str">
        <f t="shared" si="14"/>
        <v/>
      </c>
      <c r="U27" s="91" t="str">
        <f t="shared" si="14"/>
        <v/>
      </c>
      <c r="V27" s="91" t="str">
        <f t="shared" ca="1" si="15"/>
        <v/>
      </c>
      <c r="W27" s="91" t="str">
        <f t="shared" ca="1" si="16"/>
        <v/>
      </c>
      <c r="X27" s="91" t="str">
        <f t="shared" ca="1" si="17"/>
        <v/>
      </c>
      <c r="Y27" s="91" t="str">
        <f t="shared" ca="1" si="18"/>
        <v/>
      </c>
      <c r="Z27" s="91" t="str">
        <f t="shared" ca="1" si="19"/>
        <v/>
      </c>
      <c r="AA27" s="91" t="str">
        <f t="shared" ca="1" si="20"/>
        <v/>
      </c>
      <c r="AB27" s="91" t="str">
        <f t="shared" ca="1" si="21"/>
        <v/>
      </c>
    </row>
    <row r="28" spans="1:28" x14ac:dyDescent="0.15">
      <c r="A28" s="91">
        <v>22</v>
      </c>
      <c r="B28" s="90"/>
      <c r="C28" s="90"/>
      <c r="D28" s="91" t="str">
        <f t="shared" ca="1" si="0"/>
        <v/>
      </c>
      <c r="E28" s="91" t="str">
        <f t="shared" ca="1" si="1"/>
        <v/>
      </c>
      <c r="F28" s="91" t="str">
        <f t="shared" ca="1" si="2"/>
        <v/>
      </c>
      <c r="G28" s="91" t="str">
        <f t="shared" ca="1" si="3"/>
        <v/>
      </c>
      <c r="H28" s="91" t="str">
        <f t="shared" ca="1" si="4"/>
        <v/>
      </c>
      <c r="I28" s="91" t="str">
        <f t="shared" ca="1" si="5"/>
        <v/>
      </c>
      <c r="J28" s="91" t="str">
        <f t="shared" ca="1" si="6"/>
        <v/>
      </c>
      <c r="K28" s="91" t="str">
        <f t="shared" ca="1" si="7"/>
        <v/>
      </c>
      <c r="L28" s="91" t="str">
        <f t="shared" ca="1" si="8"/>
        <v/>
      </c>
      <c r="M28" s="91" t="str">
        <f t="shared" ca="1" si="9"/>
        <v/>
      </c>
      <c r="N28" s="91" t="str">
        <f t="shared" ca="1" si="10"/>
        <v/>
      </c>
      <c r="O28" s="91" t="str">
        <f t="shared" ca="1" si="11"/>
        <v/>
      </c>
      <c r="P28" s="91" t="str">
        <f t="shared" ca="1" si="12"/>
        <v/>
      </c>
      <c r="Q28" s="91" t="str">
        <f t="shared" ca="1" si="13"/>
        <v/>
      </c>
      <c r="S28" s="91">
        <v>22</v>
      </c>
      <c r="T28" s="91" t="str">
        <f t="shared" si="14"/>
        <v/>
      </c>
      <c r="U28" s="91" t="str">
        <f t="shared" si="14"/>
        <v/>
      </c>
      <c r="V28" s="91" t="str">
        <f t="shared" ca="1" si="15"/>
        <v/>
      </c>
      <c r="W28" s="91" t="str">
        <f t="shared" ca="1" si="16"/>
        <v/>
      </c>
      <c r="X28" s="91" t="str">
        <f t="shared" ca="1" si="17"/>
        <v/>
      </c>
      <c r="Y28" s="91" t="str">
        <f t="shared" ca="1" si="18"/>
        <v/>
      </c>
      <c r="Z28" s="91" t="str">
        <f t="shared" ca="1" si="19"/>
        <v/>
      </c>
      <c r="AA28" s="91" t="str">
        <f t="shared" ca="1" si="20"/>
        <v/>
      </c>
      <c r="AB28" s="91" t="str">
        <f t="shared" ca="1" si="21"/>
        <v/>
      </c>
    </row>
    <row r="29" spans="1:28" x14ac:dyDescent="0.15">
      <c r="A29" s="91">
        <v>23</v>
      </c>
      <c r="B29" s="90"/>
      <c r="C29" s="90"/>
      <c r="D29" s="91" t="str">
        <f t="shared" ca="1" si="0"/>
        <v/>
      </c>
      <c r="E29" s="91" t="str">
        <f t="shared" ca="1" si="1"/>
        <v/>
      </c>
      <c r="F29" s="91" t="str">
        <f t="shared" ca="1" si="2"/>
        <v/>
      </c>
      <c r="G29" s="91" t="str">
        <f t="shared" ca="1" si="3"/>
        <v/>
      </c>
      <c r="H29" s="91" t="str">
        <f t="shared" ca="1" si="4"/>
        <v/>
      </c>
      <c r="I29" s="91" t="str">
        <f t="shared" ca="1" si="5"/>
        <v/>
      </c>
      <c r="J29" s="91" t="str">
        <f t="shared" ca="1" si="6"/>
        <v/>
      </c>
      <c r="K29" s="91" t="str">
        <f t="shared" ca="1" si="7"/>
        <v/>
      </c>
      <c r="L29" s="91" t="str">
        <f t="shared" ca="1" si="8"/>
        <v/>
      </c>
      <c r="M29" s="91" t="str">
        <f t="shared" ca="1" si="9"/>
        <v/>
      </c>
      <c r="N29" s="91" t="str">
        <f t="shared" ca="1" si="10"/>
        <v/>
      </c>
      <c r="O29" s="91" t="str">
        <f t="shared" ca="1" si="11"/>
        <v/>
      </c>
      <c r="P29" s="91" t="str">
        <f t="shared" ca="1" si="12"/>
        <v/>
      </c>
      <c r="Q29" s="91" t="str">
        <f t="shared" ca="1" si="13"/>
        <v/>
      </c>
      <c r="S29" s="91">
        <v>23</v>
      </c>
      <c r="T29" s="91" t="str">
        <f t="shared" si="14"/>
        <v/>
      </c>
      <c r="U29" s="91" t="str">
        <f t="shared" si="14"/>
        <v/>
      </c>
      <c r="V29" s="91" t="str">
        <f t="shared" ca="1" si="15"/>
        <v/>
      </c>
      <c r="W29" s="91" t="str">
        <f t="shared" ca="1" si="16"/>
        <v/>
      </c>
      <c r="X29" s="91" t="str">
        <f t="shared" ca="1" si="17"/>
        <v/>
      </c>
      <c r="Y29" s="91" t="str">
        <f t="shared" ca="1" si="18"/>
        <v/>
      </c>
      <c r="Z29" s="91" t="str">
        <f t="shared" ca="1" si="19"/>
        <v/>
      </c>
      <c r="AA29" s="91" t="str">
        <f t="shared" ca="1" si="20"/>
        <v/>
      </c>
      <c r="AB29" s="91" t="str">
        <f t="shared" ca="1" si="21"/>
        <v/>
      </c>
    </row>
    <row r="30" spans="1:28" x14ac:dyDescent="0.15">
      <c r="A30" s="91">
        <v>24</v>
      </c>
      <c r="B30" s="90"/>
      <c r="C30" s="90"/>
      <c r="D30" s="91" t="str">
        <f t="shared" ca="1" si="0"/>
        <v/>
      </c>
      <c r="E30" s="91" t="str">
        <f t="shared" ca="1" si="1"/>
        <v/>
      </c>
      <c r="F30" s="91" t="str">
        <f t="shared" ca="1" si="2"/>
        <v/>
      </c>
      <c r="G30" s="91" t="str">
        <f t="shared" ca="1" si="3"/>
        <v/>
      </c>
      <c r="H30" s="91" t="str">
        <f t="shared" ca="1" si="4"/>
        <v/>
      </c>
      <c r="I30" s="91" t="str">
        <f t="shared" ca="1" si="5"/>
        <v/>
      </c>
      <c r="J30" s="91" t="str">
        <f t="shared" ca="1" si="6"/>
        <v/>
      </c>
      <c r="K30" s="91" t="str">
        <f t="shared" ca="1" si="7"/>
        <v/>
      </c>
      <c r="L30" s="91" t="str">
        <f t="shared" ca="1" si="8"/>
        <v/>
      </c>
      <c r="M30" s="91" t="str">
        <f t="shared" ca="1" si="9"/>
        <v/>
      </c>
      <c r="N30" s="91" t="str">
        <f t="shared" ca="1" si="10"/>
        <v/>
      </c>
      <c r="O30" s="91" t="str">
        <f t="shared" ca="1" si="11"/>
        <v/>
      </c>
      <c r="P30" s="91" t="str">
        <f t="shared" ca="1" si="12"/>
        <v/>
      </c>
      <c r="Q30" s="91" t="str">
        <f t="shared" ca="1" si="13"/>
        <v/>
      </c>
      <c r="S30" s="91">
        <v>24</v>
      </c>
      <c r="T30" s="91" t="str">
        <f t="shared" si="14"/>
        <v/>
      </c>
      <c r="U30" s="91" t="str">
        <f t="shared" si="14"/>
        <v/>
      </c>
      <c r="V30" s="91" t="str">
        <f t="shared" ca="1" si="15"/>
        <v/>
      </c>
      <c r="W30" s="91" t="str">
        <f t="shared" ca="1" si="16"/>
        <v/>
      </c>
      <c r="X30" s="91" t="str">
        <f t="shared" ca="1" si="17"/>
        <v/>
      </c>
      <c r="Y30" s="91" t="str">
        <f t="shared" ca="1" si="18"/>
        <v/>
      </c>
      <c r="Z30" s="91" t="str">
        <f t="shared" ca="1" si="19"/>
        <v/>
      </c>
      <c r="AA30" s="91" t="str">
        <f t="shared" ca="1" si="20"/>
        <v/>
      </c>
      <c r="AB30" s="91" t="str">
        <f t="shared" ca="1" si="21"/>
        <v/>
      </c>
    </row>
    <row r="31" spans="1:28" x14ac:dyDescent="0.15">
      <c r="A31" s="91">
        <v>25</v>
      </c>
      <c r="B31" s="90"/>
      <c r="C31" s="90"/>
      <c r="D31" s="91" t="str">
        <f t="shared" ca="1" si="0"/>
        <v/>
      </c>
      <c r="E31" s="91" t="str">
        <f t="shared" ca="1" si="1"/>
        <v/>
      </c>
      <c r="F31" s="91" t="str">
        <f t="shared" ca="1" si="2"/>
        <v/>
      </c>
      <c r="G31" s="91" t="str">
        <f t="shared" ca="1" si="3"/>
        <v/>
      </c>
      <c r="H31" s="91" t="str">
        <f t="shared" ca="1" si="4"/>
        <v/>
      </c>
      <c r="I31" s="91" t="str">
        <f t="shared" ca="1" si="5"/>
        <v/>
      </c>
      <c r="J31" s="91" t="str">
        <f t="shared" ca="1" si="6"/>
        <v/>
      </c>
      <c r="K31" s="91" t="str">
        <f t="shared" ca="1" si="7"/>
        <v/>
      </c>
      <c r="L31" s="91" t="str">
        <f t="shared" ca="1" si="8"/>
        <v/>
      </c>
      <c r="M31" s="91" t="str">
        <f t="shared" ca="1" si="9"/>
        <v/>
      </c>
      <c r="N31" s="91" t="str">
        <f t="shared" ca="1" si="10"/>
        <v/>
      </c>
      <c r="O31" s="91" t="str">
        <f t="shared" ca="1" si="11"/>
        <v/>
      </c>
      <c r="P31" s="91" t="str">
        <f t="shared" ca="1" si="12"/>
        <v/>
      </c>
      <c r="Q31" s="91" t="str">
        <f t="shared" ca="1" si="13"/>
        <v/>
      </c>
      <c r="S31" s="91">
        <v>25</v>
      </c>
      <c r="T31" s="91" t="str">
        <f>IF(ISBLANK(B31),"",B31)</f>
        <v/>
      </c>
      <c r="U31" s="91" t="str">
        <f t="shared" si="14"/>
        <v/>
      </c>
      <c r="V31" s="91" t="str">
        <f t="shared" ca="1" si="15"/>
        <v/>
      </c>
      <c r="W31" s="91" t="str">
        <f t="shared" ca="1" si="16"/>
        <v/>
      </c>
      <c r="X31" s="91" t="str">
        <f t="shared" ca="1" si="17"/>
        <v/>
      </c>
      <c r="Y31" s="91" t="str">
        <f t="shared" ca="1" si="18"/>
        <v/>
      </c>
      <c r="Z31" s="91" t="str">
        <f t="shared" ca="1" si="19"/>
        <v/>
      </c>
      <c r="AA31" s="91" t="str">
        <f t="shared" ca="1" si="20"/>
        <v/>
      </c>
      <c r="AB31" s="91" t="str">
        <f t="shared" ca="1" si="21"/>
        <v/>
      </c>
    </row>
    <row r="32" spans="1:28" x14ac:dyDescent="0.15">
      <c r="A32" s="91">
        <v>26</v>
      </c>
      <c r="B32" s="90"/>
      <c r="C32" s="90"/>
      <c r="D32" s="91" t="str">
        <f t="shared" ca="1" si="0"/>
        <v/>
      </c>
      <c r="E32" s="91" t="str">
        <f t="shared" ca="1" si="1"/>
        <v/>
      </c>
      <c r="F32" s="91" t="str">
        <f t="shared" ca="1" si="2"/>
        <v/>
      </c>
      <c r="G32" s="91" t="str">
        <f t="shared" ca="1" si="3"/>
        <v/>
      </c>
      <c r="H32" s="91" t="str">
        <f t="shared" ca="1" si="4"/>
        <v/>
      </c>
      <c r="I32" s="91" t="str">
        <f t="shared" ca="1" si="5"/>
        <v/>
      </c>
      <c r="J32" s="91" t="str">
        <f t="shared" ca="1" si="6"/>
        <v/>
      </c>
      <c r="K32" s="91" t="str">
        <f t="shared" ca="1" si="7"/>
        <v/>
      </c>
      <c r="L32" s="91" t="str">
        <f t="shared" ca="1" si="8"/>
        <v/>
      </c>
      <c r="M32" s="91" t="str">
        <f t="shared" ca="1" si="9"/>
        <v/>
      </c>
      <c r="N32" s="91" t="str">
        <f t="shared" ca="1" si="10"/>
        <v/>
      </c>
      <c r="O32" s="91" t="str">
        <f t="shared" ca="1" si="11"/>
        <v/>
      </c>
      <c r="P32" s="91" t="str">
        <f t="shared" ca="1" si="12"/>
        <v/>
      </c>
      <c r="Q32" s="91" t="str">
        <f t="shared" ca="1" si="13"/>
        <v/>
      </c>
      <c r="S32" s="91">
        <v>26</v>
      </c>
      <c r="T32" s="91" t="str">
        <f t="shared" si="14"/>
        <v/>
      </c>
      <c r="U32" s="91" t="str">
        <f t="shared" si="14"/>
        <v/>
      </c>
      <c r="V32" s="91" t="str">
        <f t="shared" ca="1" si="15"/>
        <v/>
      </c>
      <c r="W32" s="91" t="str">
        <f t="shared" ca="1" si="16"/>
        <v/>
      </c>
      <c r="X32" s="91" t="str">
        <f t="shared" ca="1" si="17"/>
        <v/>
      </c>
      <c r="Y32" s="91" t="str">
        <f t="shared" ca="1" si="18"/>
        <v/>
      </c>
      <c r="Z32" s="91" t="str">
        <f t="shared" ca="1" si="19"/>
        <v/>
      </c>
      <c r="AA32" s="91" t="str">
        <f t="shared" ca="1" si="20"/>
        <v/>
      </c>
      <c r="AB32" s="91" t="str">
        <f t="shared" ca="1" si="21"/>
        <v/>
      </c>
    </row>
    <row r="33" spans="1:28" x14ac:dyDescent="0.15">
      <c r="A33" s="91">
        <v>27</v>
      </c>
      <c r="B33" s="90"/>
      <c r="C33" s="90"/>
      <c r="D33" s="91" t="str">
        <f t="shared" ca="1" si="0"/>
        <v/>
      </c>
      <c r="E33" s="91" t="str">
        <f t="shared" ca="1" si="1"/>
        <v/>
      </c>
      <c r="F33" s="91" t="str">
        <f t="shared" ca="1" si="2"/>
        <v/>
      </c>
      <c r="G33" s="91" t="str">
        <f t="shared" ca="1" si="3"/>
        <v/>
      </c>
      <c r="H33" s="91" t="str">
        <f t="shared" ca="1" si="4"/>
        <v/>
      </c>
      <c r="I33" s="91" t="str">
        <f t="shared" ca="1" si="5"/>
        <v/>
      </c>
      <c r="J33" s="91" t="str">
        <f t="shared" ca="1" si="6"/>
        <v/>
      </c>
      <c r="K33" s="91" t="str">
        <f t="shared" ca="1" si="7"/>
        <v/>
      </c>
      <c r="L33" s="91" t="str">
        <f t="shared" ca="1" si="8"/>
        <v/>
      </c>
      <c r="M33" s="91" t="str">
        <f t="shared" ca="1" si="9"/>
        <v/>
      </c>
      <c r="N33" s="91" t="str">
        <f t="shared" ca="1" si="10"/>
        <v/>
      </c>
      <c r="O33" s="91" t="str">
        <f t="shared" ca="1" si="11"/>
        <v/>
      </c>
      <c r="P33" s="91" t="str">
        <f t="shared" ca="1" si="12"/>
        <v/>
      </c>
      <c r="Q33" s="91" t="str">
        <f t="shared" ca="1" si="13"/>
        <v/>
      </c>
      <c r="S33" s="91">
        <v>27</v>
      </c>
      <c r="T33" s="91" t="str">
        <f t="shared" si="14"/>
        <v/>
      </c>
      <c r="U33" s="91" t="str">
        <f t="shared" si="14"/>
        <v/>
      </c>
      <c r="V33" s="91" t="str">
        <f t="shared" ca="1" si="15"/>
        <v/>
      </c>
      <c r="W33" s="91" t="str">
        <f t="shared" ca="1" si="16"/>
        <v/>
      </c>
      <c r="X33" s="91" t="str">
        <f t="shared" ca="1" si="17"/>
        <v/>
      </c>
      <c r="Y33" s="91" t="str">
        <f t="shared" ca="1" si="18"/>
        <v/>
      </c>
      <c r="Z33" s="91" t="str">
        <f t="shared" ca="1" si="19"/>
        <v/>
      </c>
      <c r="AA33" s="91" t="str">
        <f t="shared" ca="1" si="20"/>
        <v/>
      </c>
      <c r="AB33" s="91" t="str">
        <f t="shared" ca="1" si="21"/>
        <v/>
      </c>
    </row>
    <row r="34" spans="1:28" x14ac:dyDescent="0.15">
      <c r="A34" s="91">
        <v>28</v>
      </c>
      <c r="B34" s="90"/>
      <c r="C34" s="90"/>
      <c r="D34" s="91" t="str">
        <f t="shared" ca="1" si="0"/>
        <v/>
      </c>
      <c r="E34" s="91" t="str">
        <f t="shared" ca="1" si="1"/>
        <v/>
      </c>
      <c r="F34" s="91" t="str">
        <f t="shared" ca="1" si="2"/>
        <v/>
      </c>
      <c r="G34" s="91" t="str">
        <f t="shared" ca="1" si="3"/>
        <v/>
      </c>
      <c r="H34" s="91" t="str">
        <f t="shared" ca="1" si="4"/>
        <v/>
      </c>
      <c r="I34" s="91" t="str">
        <f t="shared" ca="1" si="5"/>
        <v/>
      </c>
      <c r="J34" s="91" t="str">
        <f t="shared" ca="1" si="6"/>
        <v/>
      </c>
      <c r="K34" s="91" t="str">
        <f t="shared" ca="1" si="7"/>
        <v/>
      </c>
      <c r="L34" s="91" t="str">
        <f t="shared" ca="1" si="8"/>
        <v/>
      </c>
      <c r="M34" s="91" t="str">
        <f t="shared" ca="1" si="9"/>
        <v/>
      </c>
      <c r="N34" s="91" t="str">
        <f t="shared" ca="1" si="10"/>
        <v/>
      </c>
      <c r="O34" s="91" t="str">
        <f t="shared" ca="1" si="11"/>
        <v/>
      </c>
      <c r="P34" s="91" t="str">
        <f t="shared" ca="1" si="12"/>
        <v/>
      </c>
      <c r="Q34" s="91" t="str">
        <f t="shared" ca="1" si="13"/>
        <v/>
      </c>
      <c r="S34" s="91">
        <v>28</v>
      </c>
      <c r="T34" s="91" t="str">
        <f t="shared" si="14"/>
        <v/>
      </c>
      <c r="U34" s="91" t="str">
        <f t="shared" si="14"/>
        <v/>
      </c>
      <c r="V34" s="91" t="str">
        <f t="shared" ca="1" si="15"/>
        <v/>
      </c>
      <c r="W34" s="91" t="str">
        <f t="shared" ca="1" si="16"/>
        <v/>
      </c>
      <c r="X34" s="91" t="str">
        <f t="shared" ca="1" si="17"/>
        <v/>
      </c>
      <c r="Y34" s="91" t="str">
        <f t="shared" ca="1" si="18"/>
        <v/>
      </c>
      <c r="Z34" s="91" t="str">
        <f t="shared" ca="1" si="19"/>
        <v/>
      </c>
      <c r="AA34" s="91" t="str">
        <f t="shared" ca="1" si="20"/>
        <v/>
      </c>
      <c r="AB34" s="91" t="str">
        <f t="shared" ca="1" si="21"/>
        <v/>
      </c>
    </row>
    <row r="35" spans="1:28" x14ac:dyDescent="0.15">
      <c r="A35" s="91">
        <v>29</v>
      </c>
      <c r="B35" s="90"/>
      <c r="C35" s="90"/>
      <c r="D35" s="91" t="str">
        <f t="shared" ca="1" si="0"/>
        <v/>
      </c>
      <c r="E35" s="91" t="str">
        <f t="shared" ca="1" si="1"/>
        <v/>
      </c>
      <c r="F35" s="91" t="str">
        <f t="shared" ca="1" si="2"/>
        <v/>
      </c>
      <c r="G35" s="91" t="str">
        <f t="shared" ca="1" si="3"/>
        <v/>
      </c>
      <c r="H35" s="91" t="str">
        <f t="shared" ca="1" si="4"/>
        <v/>
      </c>
      <c r="I35" s="91" t="str">
        <f t="shared" ca="1" si="5"/>
        <v/>
      </c>
      <c r="J35" s="91" t="str">
        <f t="shared" ca="1" si="6"/>
        <v/>
      </c>
      <c r="K35" s="91" t="str">
        <f t="shared" ca="1" si="7"/>
        <v/>
      </c>
      <c r="L35" s="91" t="str">
        <f t="shared" ca="1" si="8"/>
        <v/>
      </c>
      <c r="M35" s="91" t="str">
        <f t="shared" ca="1" si="9"/>
        <v/>
      </c>
      <c r="N35" s="91" t="str">
        <f t="shared" ca="1" si="10"/>
        <v/>
      </c>
      <c r="O35" s="91" t="str">
        <f t="shared" ca="1" si="11"/>
        <v/>
      </c>
      <c r="P35" s="91" t="str">
        <f t="shared" ca="1" si="12"/>
        <v/>
      </c>
      <c r="Q35" s="91" t="str">
        <f t="shared" ca="1" si="13"/>
        <v/>
      </c>
      <c r="S35" s="91">
        <v>29</v>
      </c>
      <c r="T35" s="91" t="str">
        <f t="shared" si="14"/>
        <v/>
      </c>
      <c r="U35" s="91" t="str">
        <f t="shared" si="14"/>
        <v/>
      </c>
      <c r="V35" s="91" t="str">
        <f t="shared" ca="1" si="15"/>
        <v/>
      </c>
      <c r="W35" s="91" t="str">
        <f t="shared" ca="1" si="16"/>
        <v/>
      </c>
      <c r="X35" s="91" t="str">
        <f t="shared" ca="1" si="17"/>
        <v/>
      </c>
      <c r="Y35" s="91" t="str">
        <f t="shared" ca="1" si="18"/>
        <v/>
      </c>
      <c r="Z35" s="91" t="str">
        <f t="shared" ca="1" si="19"/>
        <v/>
      </c>
      <c r="AA35" s="91" t="str">
        <f t="shared" ca="1" si="20"/>
        <v/>
      </c>
      <c r="AB35" s="91" t="str">
        <f t="shared" ca="1" si="21"/>
        <v/>
      </c>
    </row>
    <row r="36" spans="1:28" x14ac:dyDescent="0.15">
      <c r="A36" s="91">
        <v>30</v>
      </c>
      <c r="B36" s="90"/>
      <c r="C36" s="90"/>
      <c r="D36" s="91" t="str">
        <f t="shared" ca="1" si="0"/>
        <v/>
      </c>
      <c r="E36" s="91" t="str">
        <f t="shared" ca="1" si="1"/>
        <v/>
      </c>
      <c r="F36" s="91" t="str">
        <f t="shared" ca="1" si="2"/>
        <v/>
      </c>
      <c r="G36" s="91" t="str">
        <f t="shared" ca="1" si="3"/>
        <v/>
      </c>
      <c r="H36" s="91" t="str">
        <f t="shared" ca="1" si="4"/>
        <v/>
      </c>
      <c r="I36" s="91" t="str">
        <f t="shared" ca="1" si="5"/>
        <v/>
      </c>
      <c r="J36" s="91" t="str">
        <f t="shared" ca="1" si="6"/>
        <v/>
      </c>
      <c r="K36" s="91" t="str">
        <f t="shared" ca="1" si="7"/>
        <v/>
      </c>
      <c r="L36" s="91" t="str">
        <f t="shared" ca="1" si="8"/>
        <v/>
      </c>
      <c r="M36" s="91" t="str">
        <f t="shared" ca="1" si="9"/>
        <v/>
      </c>
      <c r="N36" s="91" t="str">
        <f t="shared" ca="1" si="10"/>
        <v/>
      </c>
      <c r="O36" s="91" t="str">
        <f t="shared" ca="1" si="11"/>
        <v/>
      </c>
      <c r="P36" s="91" t="str">
        <f t="shared" ca="1" si="12"/>
        <v/>
      </c>
      <c r="Q36" s="91" t="str">
        <f t="shared" ca="1" si="13"/>
        <v/>
      </c>
      <c r="S36" s="91">
        <v>30</v>
      </c>
      <c r="T36" s="91" t="str">
        <f t="shared" si="14"/>
        <v/>
      </c>
      <c r="U36" s="91" t="str">
        <f t="shared" si="14"/>
        <v/>
      </c>
      <c r="V36" s="91" t="str">
        <f t="shared" ca="1" si="15"/>
        <v/>
      </c>
      <c r="W36" s="91" t="str">
        <f t="shared" ca="1" si="16"/>
        <v/>
      </c>
      <c r="X36" s="91" t="str">
        <f t="shared" ca="1" si="17"/>
        <v/>
      </c>
      <c r="Y36" s="91" t="str">
        <f t="shared" ca="1" si="18"/>
        <v/>
      </c>
      <c r="Z36" s="91" t="str">
        <f t="shared" ca="1" si="19"/>
        <v/>
      </c>
      <c r="AA36" s="91" t="str">
        <f t="shared" ca="1" si="20"/>
        <v/>
      </c>
      <c r="AB36" s="91" t="str">
        <f t="shared" ca="1" si="21"/>
        <v/>
      </c>
    </row>
    <row r="37" spans="1:28" x14ac:dyDescent="0.15">
      <c r="A37" s="91">
        <v>31</v>
      </c>
      <c r="B37" s="90"/>
      <c r="C37" s="90"/>
      <c r="D37" s="91" t="str">
        <f t="shared" ca="1" si="0"/>
        <v/>
      </c>
      <c r="E37" s="91" t="str">
        <f t="shared" ca="1" si="1"/>
        <v/>
      </c>
      <c r="F37" s="91" t="str">
        <f t="shared" ca="1" si="2"/>
        <v/>
      </c>
      <c r="G37" s="91" t="str">
        <f t="shared" ca="1" si="3"/>
        <v/>
      </c>
      <c r="H37" s="91" t="str">
        <f t="shared" ca="1" si="4"/>
        <v/>
      </c>
      <c r="I37" s="91" t="str">
        <f t="shared" ca="1" si="5"/>
        <v/>
      </c>
      <c r="J37" s="91" t="str">
        <f t="shared" ca="1" si="6"/>
        <v/>
      </c>
      <c r="K37" s="91" t="str">
        <f t="shared" ca="1" si="7"/>
        <v/>
      </c>
      <c r="L37" s="91" t="str">
        <f t="shared" ca="1" si="8"/>
        <v/>
      </c>
      <c r="M37" s="91" t="str">
        <f t="shared" ca="1" si="9"/>
        <v/>
      </c>
      <c r="N37" s="91" t="str">
        <f t="shared" ca="1" si="10"/>
        <v/>
      </c>
      <c r="O37" s="91" t="str">
        <f t="shared" ca="1" si="11"/>
        <v/>
      </c>
      <c r="P37" s="91" t="str">
        <f t="shared" ca="1" si="12"/>
        <v/>
      </c>
      <c r="Q37" s="91" t="str">
        <f t="shared" ca="1" si="13"/>
        <v/>
      </c>
      <c r="S37" s="91">
        <v>31</v>
      </c>
      <c r="T37" s="91" t="str">
        <f t="shared" si="14"/>
        <v/>
      </c>
      <c r="U37" s="91" t="str">
        <f t="shared" si="14"/>
        <v/>
      </c>
      <c r="V37" s="91" t="str">
        <f t="shared" ca="1" si="15"/>
        <v/>
      </c>
      <c r="W37" s="91" t="str">
        <f t="shared" ca="1" si="16"/>
        <v/>
      </c>
      <c r="X37" s="91" t="str">
        <f t="shared" ca="1" si="17"/>
        <v/>
      </c>
      <c r="Y37" s="91" t="str">
        <f t="shared" ca="1" si="18"/>
        <v/>
      </c>
      <c r="Z37" s="91" t="str">
        <f t="shared" ca="1" si="19"/>
        <v/>
      </c>
      <c r="AA37" s="91" t="str">
        <f t="shared" ca="1" si="20"/>
        <v/>
      </c>
      <c r="AB37" s="91" t="str">
        <f t="shared" ca="1" si="21"/>
        <v/>
      </c>
    </row>
    <row r="38" spans="1:28" x14ac:dyDescent="0.15">
      <c r="A38" s="91">
        <v>32</v>
      </c>
      <c r="B38" s="90"/>
      <c r="C38" s="90"/>
      <c r="D38" s="91" t="str">
        <f t="shared" ca="1" si="0"/>
        <v/>
      </c>
      <c r="E38" s="91" t="str">
        <f t="shared" ca="1" si="1"/>
        <v/>
      </c>
      <c r="F38" s="91" t="str">
        <f t="shared" ca="1" si="2"/>
        <v/>
      </c>
      <c r="G38" s="91" t="str">
        <f t="shared" ca="1" si="3"/>
        <v/>
      </c>
      <c r="H38" s="91" t="str">
        <f t="shared" ca="1" si="4"/>
        <v/>
      </c>
      <c r="I38" s="91" t="str">
        <f t="shared" ca="1" si="5"/>
        <v/>
      </c>
      <c r="J38" s="91" t="str">
        <f t="shared" ca="1" si="6"/>
        <v/>
      </c>
      <c r="K38" s="91" t="str">
        <f t="shared" ca="1" si="7"/>
        <v/>
      </c>
      <c r="L38" s="91" t="str">
        <f t="shared" ca="1" si="8"/>
        <v/>
      </c>
      <c r="M38" s="91" t="str">
        <f t="shared" ca="1" si="9"/>
        <v/>
      </c>
      <c r="N38" s="91" t="str">
        <f t="shared" ca="1" si="10"/>
        <v/>
      </c>
      <c r="O38" s="91" t="str">
        <f t="shared" ca="1" si="11"/>
        <v/>
      </c>
      <c r="P38" s="91" t="str">
        <f t="shared" ca="1" si="12"/>
        <v/>
      </c>
      <c r="Q38" s="91" t="str">
        <f t="shared" ca="1" si="13"/>
        <v/>
      </c>
      <c r="S38" s="91">
        <v>32</v>
      </c>
      <c r="T38" s="91" t="str">
        <f t="shared" si="14"/>
        <v/>
      </c>
      <c r="U38" s="91" t="str">
        <f t="shared" si="14"/>
        <v/>
      </c>
      <c r="V38" s="91" t="str">
        <f t="shared" ca="1" si="15"/>
        <v/>
      </c>
      <c r="W38" s="91" t="str">
        <f t="shared" ca="1" si="16"/>
        <v/>
      </c>
      <c r="X38" s="91" t="str">
        <f t="shared" ca="1" si="17"/>
        <v/>
      </c>
      <c r="Y38" s="91" t="str">
        <f t="shared" ca="1" si="18"/>
        <v/>
      </c>
      <c r="Z38" s="91" t="str">
        <f t="shared" ca="1" si="19"/>
        <v/>
      </c>
      <c r="AA38" s="91" t="str">
        <f t="shared" ca="1" si="20"/>
        <v/>
      </c>
      <c r="AB38" s="91" t="str">
        <f t="shared" ca="1" si="21"/>
        <v/>
      </c>
    </row>
    <row r="39" spans="1:28" x14ac:dyDescent="0.15">
      <c r="A39" s="91">
        <v>33</v>
      </c>
      <c r="B39" s="90"/>
      <c r="C39" s="90"/>
      <c r="D39" s="91" t="str">
        <f t="shared" ca="1" si="0"/>
        <v/>
      </c>
      <c r="E39" s="91" t="str">
        <f t="shared" ca="1" si="1"/>
        <v/>
      </c>
      <c r="F39" s="91" t="str">
        <f t="shared" ca="1" si="2"/>
        <v/>
      </c>
      <c r="G39" s="91" t="str">
        <f t="shared" ca="1" si="3"/>
        <v/>
      </c>
      <c r="H39" s="91" t="str">
        <f t="shared" ca="1" si="4"/>
        <v/>
      </c>
      <c r="I39" s="91" t="str">
        <f t="shared" ca="1" si="5"/>
        <v/>
      </c>
      <c r="J39" s="91" t="str">
        <f t="shared" ca="1" si="6"/>
        <v/>
      </c>
      <c r="K39" s="91" t="str">
        <f t="shared" ca="1" si="7"/>
        <v/>
      </c>
      <c r="L39" s="91" t="str">
        <f t="shared" ca="1" si="8"/>
        <v/>
      </c>
      <c r="M39" s="91" t="str">
        <f t="shared" ca="1" si="9"/>
        <v/>
      </c>
      <c r="N39" s="91" t="str">
        <f t="shared" ca="1" si="10"/>
        <v/>
      </c>
      <c r="O39" s="91" t="str">
        <f t="shared" ca="1" si="11"/>
        <v/>
      </c>
      <c r="P39" s="91" t="str">
        <f t="shared" ca="1" si="12"/>
        <v/>
      </c>
      <c r="Q39" s="91" t="str">
        <f t="shared" ca="1" si="13"/>
        <v/>
      </c>
      <c r="S39" s="91">
        <v>33</v>
      </c>
      <c r="T39" s="91" t="str">
        <f t="shared" si="14"/>
        <v/>
      </c>
      <c r="U39" s="91" t="str">
        <f t="shared" si="14"/>
        <v/>
      </c>
      <c r="V39" s="91" t="str">
        <f t="shared" ca="1" si="15"/>
        <v/>
      </c>
      <c r="W39" s="91" t="str">
        <f t="shared" ca="1" si="16"/>
        <v/>
      </c>
      <c r="X39" s="91" t="str">
        <f t="shared" ca="1" si="17"/>
        <v/>
      </c>
      <c r="Y39" s="91" t="str">
        <f t="shared" ca="1" si="18"/>
        <v/>
      </c>
      <c r="Z39" s="91" t="str">
        <f t="shared" ca="1" si="19"/>
        <v/>
      </c>
      <c r="AA39" s="91" t="str">
        <f t="shared" ca="1" si="20"/>
        <v/>
      </c>
      <c r="AB39" s="91" t="str">
        <f t="shared" ca="1" si="21"/>
        <v/>
      </c>
    </row>
    <row r="40" spans="1:28" x14ac:dyDescent="0.15">
      <c r="A40" s="91">
        <v>34</v>
      </c>
      <c r="B40" s="90"/>
      <c r="C40" s="90"/>
      <c r="D40" s="91" t="str">
        <f t="shared" ca="1" si="0"/>
        <v/>
      </c>
      <c r="E40" s="91" t="str">
        <f t="shared" ca="1" si="1"/>
        <v/>
      </c>
      <c r="F40" s="91" t="str">
        <f t="shared" ca="1" si="2"/>
        <v/>
      </c>
      <c r="G40" s="91" t="str">
        <f t="shared" ca="1" si="3"/>
        <v/>
      </c>
      <c r="H40" s="91" t="str">
        <f t="shared" ca="1" si="4"/>
        <v/>
      </c>
      <c r="I40" s="91" t="str">
        <f t="shared" ca="1" si="5"/>
        <v/>
      </c>
      <c r="J40" s="91" t="str">
        <f t="shared" ca="1" si="6"/>
        <v/>
      </c>
      <c r="K40" s="91" t="str">
        <f t="shared" ca="1" si="7"/>
        <v/>
      </c>
      <c r="L40" s="91" t="str">
        <f t="shared" ca="1" si="8"/>
        <v/>
      </c>
      <c r="M40" s="91" t="str">
        <f t="shared" ca="1" si="9"/>
        <v/>
      </c>
      <c r="N40" s="91" t="str">
        <f t="shared" ca="1" si="10"/>
        <v/>
      </c>
      <c r="O40" s="91" t="str">
        <f t="shared" ca="1" si="11"/>
        <v/>
      </c>
      <c r="P40" s="91" t="str">
        <f t="shared" ca="1" si="12"/>
        <v/>
      </c>
      <c r="Q40" s="91" t="str">
        <f t="shared" ca="1" si="13"/>
        <v/>
      </c>
      <c r="S40" s="91">
        <v>34</v>
      </c>
      <c r="T40" s="91" t="str">
        <f t="shared" si="14"/>
        <v/>
      </c>
      <c r="U40" s="91" t="str">
        <f t="shared" si="14"/>
        <v/>
      </c>
      <c r="V40" s="91" t="str">
        <f t="shared" ca="1" si="15"/>
        <v/>
      </c>
      <c r="W40" s="91" t="str">
        <f t="shared" ca="1" si="16"/>
        <v/>
      </c>
      <c r="X40" s="91" t="str">
        <f t="shared" ca="1" si="17"/>
        <v/>
      </c>
      <c r="Y40" s="91" t="str">
        <f t="shared" ca="1" si="18"/>
        <v/>
      </c>
      <c r="Z40" s="91" t="str">
        <f t="shared" ca="1" si="19"/>
        <v/>
      </c>
      <c r="AA40" s="91" t="str">
        <f t="shared" ca="1" si="20"/>
        <v/>
      </c>
      <c r="AB40" s="91" t="str">
        <f t="shared" ca="1" si="21"/>
        <v/>
      </c>
    </row>
    <row r="41" spans="1:28" x14ac:dyDescent="0.15">
      <c r="A41" s="91">
        <v>35</v>
      </c>
      <c r="B41" s="90"/>
      <c r="C41" s="90"/>
      <c r="D41" s="91" t="str">
        <f t="shared" ca="1" si="0"/>
        <v/>
      </c>
      <c r="E41" s="91" t="str">
        <f t="shared" ca="1" si="1"/>
        <v/>
      </c>
      <c r="F41" s="91" t="str">
        <f t="shared" ca="1" si="2"/>
        <v/>
      </c>
      <c r="G41" s="91" t="str">
        <f t="shared" ca="1" si="3"/>
        <v/>
      </c>
      <c r="H41" s="91" t="str">
        <f t="shared" ca="1" si="4"/>
        <v/>
      </c>
      <c r="I41" s="91" t="str">
        <f t="shared" ca="1" si="5"/>
        <v/>
      </c>
      <c r="J41" s="91" t="str">
        <f t="shared" ca="1" si="6"/>
        <v/>
      </c>
      <c r="K41" s="91" t="str">
        <f t="shared" ca="1" si="7"/>
        <v/>
      </c>
      <c r="L41" s="91" t="str">
        <f t="shared" ca="1" si="8"/>
        <v/>
      </c>
      <c r="M41" s="91" t="str">
        <f t="shared" ca="1" si="9"/>
        <v/>
      </c>
      <c r="N41" s="91" t="str">
        <f t="shared" ca="1" si="10"/>
        <v/>
      </c>
      <c r="O41" s="91" t="str">
        <f t="shared" ca="1" si="11"/>
        <v/>
      </c>
      <c r="P41" s="91" t="str">
        <f t="shared" ca="1" si="12"/>
        <v/>
      </c>
      <c r="Q41" s="91" t="str">
        <f t="shared" ca="1" si="13"/>
        <v/>
      </c>
      <c r="S41" s="91">
        <v>35</v>
      </c>
      <c r="T41" s="91" t="str">
        <f t="shared" si="14"/>
        <v/>
      </c>
      <c r="U41" s="91" t="str">
        <f t="shared" si="14"/>
        <v/>
      </c>
      <c r="V41" s="91" t="str">
        <f t="shared" ca="1" si="15"/>
        <v/>
      </c>
      <c r="W41" s="91" t="str">
        <f t="shared" ca="1" si="16"/>
        <v/>
      </c>
      <c r="X41" s="91" t="str">
        <f t="shared" ca="1" si="17"/>
        <v/>
      </c>
      <c r="Y41" s="91" t="str">
        <f t="shared" ca="1" si="18"/>
        <v/>
      </c>
      <c r="Z41" s="91" t="str">
        <f t="shared" ca="1" si="19"/>
        <v/>
      </c>
      <c r="AA41" s="91" t="str">
        <f t="shared" ca="1" si="20"/>
        <v/>
      </c>
      <c r="AB41" s="91" t="str">
        <f t="shared" ca="1" si="21"/>
        <v/>
      </c>
    </row>
    <row r="42" spans="1:28" x14ac:dyDescent="0.15">
      <c r="A42" s="91">
        <v>36</v>
      </c>
      <c r="B42" s="90"/>
      <c r="C42" s="90"/>
      <c r="D42" s="91" t="str">
        <f t="shared" ca="1" si="0"/>
        <v/>
      </c>
      <c r="E42" s="91" t="str">
        <f t="shared" ca="1" si="1"/>
        <v/>
      </c>
      <c r="F42" s="91" t="str">
        <f t="shared" ca="1" si="2"/>
        <v/>
      </c>
      <c r="G42" s="91" t="str">
        <f t="shared" ca="1" si="3"/>
        <v/>
      </c>
      <c r="H42" s="91" t="str">
        <f t="shared" ca="1" si="4"/>
        <v/>
      </c>
      <c r="I42" s="91" t="str">
        <f t="shared" ca="1" si="5"/>
        <v/>
      </c>
      <c r="J42" s="91" t="str">
        <f t="shared" ca="1" si="6"/>
        <v/>
      </c>
      <c r="K42" s="91" t="str">
        <f t="shared" ca="1" si="7"/>
        <v/>
      </c>
      <c r="L42" s="91" t="str">
        <f t="shared" ca="1" si="8"/>
        <v/>
      </c>
      <c r="M42" s="91" t="str">
        <f t="shared" ca="1" si="9"/>
        <v/>
      </c>
      <c r="N42" s="91" t="str">
        <f t="shared" ca="1" si="10"/>
        <v/>
      </c>
      <c r="O42" s="91" t="str">
        <f t="shared" ca="1" si="11"/>
        <v/>
      </c>
      <c r="P42" s="91" t="str">
        <f t="shared" ca="1" si="12"/>
        <v/>
      </c>
      <c r="Q42" s="91" t="str">
        <f t="shared" ca="1" si="13"/>
        <v/>
      </c>
      <c r="S42" s="91">
        <v>36</v>
      </c>
      <c r="T42" s="91" t="str">
        <f t="shared" si="14"/>
        <v/>
      </c>
      <c r="U42" s="91" t="str">
        <f t="shared" si="14"/>
        <v/>
      </c>
      <c r="V42" s="91" t="str">
        <f t="shared" ca="1" si="15"/>
        <v/>
      </c>
      <c r="W42" s="91" t="str">
        <f t="shared" ca="1" si="16"/>
        <v/>
      </c>
      <c r="X42" s="91" t="str">
        <f t="shared" ca="1" si="17"/>
        <v/>
      </c>
      <c r="Y42" s="91" t="str">
        <f t="shared" ca="1" si="18"/>
        <v/>
      </c>
      <c r="Z42" s="91" t="str">
        <f t="shared" ca="1" si="19"/>
        <v/>
      </c>
      <c r="AA42" s="91" t="str">
        <f t="shared" ca="1" si="20"/>
        <v/>
      </c>
      <c r="AB42" s="91" t="str">
        <f t="shared" ca="1" si="21"/>
        <v/>
      </c>
    </row>
    <row r="43" spans="1:28" x14ac:dyDescent="0.15">
      <c r="A43" s="91">
        <v>37</v>
      </c>
      <c r="B43" s="90"/>
      <c r="C43" s="90"/>
      <c r="D43" s="91" t="str">
        <f t="shared" ca="1" si="0"/>
        <v/>
      </c>
      <c r="E43" s="91" t="str">
        <f t="shared" ca="1" si="1"/>
        <v/>
      </c>
      <c r="F43" s="91" t="str">
        <f t="shared" ca="1" si="2"/>
        <v/>
      </c>
      <c r="G43" s="91" t="str">
        <f t="shared" ca="1" si="3"/>
        <v/>
      </c>
      <c r="H43" s="91" t="str">
        <f t="shared" ca="1" si="4"/>
        <v/>
      </c>
      <c r="I43" s="91" t="str">
        <f t="shared" ca="1" si="5"/>
        <v/>
      </c>
      <c r="J43" s="91" t="str">
        <f t="shared" ca="1" si="6"/>
        <v/>
      </c>
      <c r="K43" s="91" t="str">
        <f t="shared" ca="1" si="7"/>
        <v/>
      </c>
      <c r="L43" s="91" t="str">
        <f t="shared" ca="1" si="8"/>
        <v/>
      </c>
      <c r="M43" s="91" t="str">
        <f t="shared" ca="1" si="9"/>
        <v/>
      </c>
      <c r="N43" s="91" t="str">
        <f t="shared" ca="1" si="10"/>
        <v/>
      </c>
      <c r="O43" s="91" t="str">
        <f t="shared" ca="1" si="11"/>
        <v/>
      </c>
      <c r="P43" s="91" t="str">
        <f t="shared" ca="1" si="12"/>
        <v/>
      </c>
      <c r="Q43" s="91" t="str">
        <f t="shared" ca="1" si="13"/>
        <v/>
      </c>
      <c r="S43" s="91">
        <v>37</v>
      </c>
      <c r="T43" s="91" t="str">
        <f t="shared" si="14"/>
        <v/>
      </c>
      <c r="U43" s="91" t="str">
        <f t="shared" si="14"/>
        <v/>
      </c>
      <c r="V43" s="91" t="str">
        <f t="shared" ca="1" si="15"/>
        <v/>
      </c>
      <c r="W43" s="91" t="str">
        <f t="shared" ca="1" si="16"/>
        <v/>
      </c>
      <c r="X43" s="91" t="str">
        <f t="shared" ca="1" si="17"/>
        <v/>
      </c>
      <c r="Y43" s="91" t="str">
        <f t="shared" ca="1" si="18"/>
        <v/>
      </c>
      <c r="Z43" s="91" t="str">
        <f t="shared" ca="1" si="19"/>
        <v/>
      </c>
      <c r="AA43" s="91" t="str">
        <f t="shared" ca="1" si="20"/>
        <v/>
      </c>
      <c r="AB43" s="91" t="str">
        <f t="shared" ca="1" si="21"/>
        <v/>
      </c>
    </row>
    <row r="44" spans="1:28" x14ac:dyDescent="0.15">
      <c r="A44" s="91">
        <v>38</v>
      </c>
      <c r="B44" s="90"/>
      <c r="C44" s="90"/>
      <c r="D44" s="91" t="str">
        <f t="shared" ca="1" si="0"/>
        <v/>
      </c>
      <c r="E44" s="91" t="str">
        <f t="shared" ca="1" si="1"/>
        <v/>
      </c>
      <c r="F44" s="91" t="str">
        <f t="shared" ca="1" si="2"/>
        <v/>
      </c>
      <c r="G44" s="91" t="str">
        <f t="shared" ca="1" si="3"/>
        <v/>
      </c>
      <c r="H44" s="91" t="str">
        <f t="shared" ca="1" si="4"/>
        <v/>
      </c>
      <c r="I44" s="91" t="str">
        <f t="shared" ca="1" si="5"/>
        <v/>
      </c>
      <c r="J44" s="91" t="str">
        <f t="shared" ca="1" si="6"/>
        <v/>
      </c>
      <c r="K44" s="91" t="str">
        <f t="shared" ca="1" si="7"/>
        <v/>
      </c>
      <c r="L44" s="91" t="str">
        <f t="shared" ca="1" si="8"/>
        <v/>
      </c>
      <c r="M44" s="91" t="str">
        <f t="shared" ca="1" si="9"/>
        <v/>
      </c>
      <c r="N44" s="91" t="str">
        <f t="shared" ca="1" si="10"/>
        <v/>
      </c>
      <c r="O44" s="91" t="str">
        <f t="shared" ca="1" si="11"/>
        <v/>
      </c>
      <c r="P44" s="91" t="str">
        <f t="shared" ca="1" si="12"/>
        <v/>
      </c>
      <c r="Q44" s="91" t="str">
        <f t="shared" ca="1" si="13"/>
        <v/>
      </c>
      <c r="S44" s="91">
        <v>38</v>
      </c>
      <c r="T44" s="91" t="str">
        <f t="shared" si="14"/>
        <v/>
      </c>
      <c r="U44" s="91" t="str">
        <f t="shared" si="14"/>
        <v/>
      </c>
      <c r="V44" s="91" t="str">
        <f t="shared" ca="1" si="15"/>
        <v/>
      </c>
      <c r="W44" s="91" t="str">
        <f t="shared" ca="1" si="16"/>
        <v/>
      </c>
      <c r="X44" s="91" t="str">
        <f t="shared" ca="1" si="17"/>
        <v/>
      </c>
      <c r="Y44" s="91" t="str">
        <f t="shared" ca="1" si="18"/>
        <v/>
      </c>
      <c r="Z44" s="91" t="str">
        <f t="shared" ca="1" si="19"/>
        <v/>
      </c>
      <c r="AA44" s="91" t="str">
        <f t="shared" ca="1" si="20"/>
        <v/>
      </c>
      <c r="AB44" s="91" t="str">
        <f t="shared" ca="1" si="21"/>
        <v/>
      </c>
    </row>
    <row r="45" spans="1:28" x14ac:dyDescent="0.15">
      <c r="A45" s="91">
        <v>39</v>
      </c>
      <c r="B45" s="90"/>
      <c r="C45" s="90"/>
      <c r="D45" s="91" t="str">
        <f t="shared" ca="1" si="0"/>
        <v/>
      </c>
      <c r="E45" s="91" t="str">
        <f t="shared" ca="1" si="1"/>
        <v/>
      </c>
      <c r="F45" s="91" t="str">
        <f t="shared" ca="1" si="2"/>
        <v/>
      </c>
      <c r="G45" s="91" t="str">
        <f t="shared" ca="1" si="3"/>
        <v/>
      </c>
      <c r="H45" s="91" t="str">
        <f t="shared" ca="1" si="4"/>
        <v/>
      </c>
      <c r="I45" s="91" t="str">
        <f t="shared" ca="1" si="5"/>
        <v/>
      </c>
      <c r="J45" s="91" t="str">
        <f t="shared" ca="1" si="6"/>
        <v/>
      </c>
      <c r="K45" s="91" t="str">
        <f t="shared" ca="1" si="7"/>
        <v/>
      </c>
      <c r="L45" s="91" t="str">
        <f t="shared" ca="1" si="8"/>
        <v/>
      </c>
      <c r="M45" s="91" t="str">
        <f t="shared" ca="1" si="9"/>
        <v/>
      </c>
      <c r="N45" s="91" t="str">
        <f t="shared" ca="1" si="10"/>
        <v/>
      </c>
      <c r="O45" s="91" t="str">
        <f t="shared" ca="1" si="11"/>
        <v/>
      </c>
      <c r="P45" s="91" t="str">
        <f t="shared" ca="1" si="12"/>
        <v/>
      </c>
      <c r="Q45" s="91" t="str">
        <f t="shared" ca="1" si="13"/>
        <v/>
      </c>
      <c r="S45" s="91">
        <v>39</v>
      </c>
      <c r="T45" s="91" t="str">
        <f t="shared" si="14"/>
        <v/>
      </c>
      <c r="U45" s="91" t="str">
        <f t="shared" si="14"/>
        <v/>
      </c>
      <c r="V45" s="91" t="str">
        <f t="shared" ca="1" si="15"/>
        <v/>
      </c>
      <c r="W45" s="91" t="str">
        <f t="shared" ca="1" si="16"/>
        <v/>
      </c>
      <c r="X45" s="91" t="str">
        <f t="shared" ca="1" si="17"/>
        <v/>
      </c>
      <c r="Y45" s="91" t="str">
        <f t="shared" ca="1" si="18"/>
        <v/>
      </c>
      <c r="Z45" s="91" t="str">
        <f t="shared" ca="1" si="19"/>
        <v/>
      </c>
      <c r="AA45" s="91" t="str">
        <f t="shared" ca="1" si="20"/>
        <v/>
      </c>
      <c r="AB45" s="91" t="str">
        <f t="shared" ca="1" si="21"/>
        <v/>
      </c>
    </row>
    <row r="46" spans="1:28" x14ac:dyDescent="0.15">
      <c r="A46" s="91">
        <v>40</v>
      </c>
      <c r="B46" s="90"/>
      <c r="C46" s="90"/>
      <c r="D46" s="91" t="str">
        <f t="shared" ca="1" si="0"/>
        <v/>
      </c>
      <c r="E46" s="91" t="str">
        <f t="shared" ca="1" si="1"/>
        <v/>
      </c>
      <c r="F46" s="91" t="str">
        <f t="shared" ca="1" si="2"/>
        <v/>
      </c>
      <c r="G46" s="91" t="str">
        <f t="shared" ca="1" si="3"/>
        <v/>
      </c>
      <c r="H46" s="91" t="str">
        <f t="shared" ca="1" si="4"/>
        <v/>
      </c>
      <c r="I46" s="91" t="str">
        <f t="shared" ca="1" si="5"/>
        <v/>
      </c>
      <c r="J46" s="91" t="str">
        <f t="shared" ca="1" si="6"/>
        <v/>
      </c>
      <c r="K46" s="91" t="str">
        <f t="shared" ca="1" si="7"/>
        <v/>
      </c>
      <c r="L46" s="91" t="str">
        <f t="shared" ca="1" si="8"/>
        <v/>
      </c>
      <c r="M46" s="91" t="str">
        <f t="shared" ca="1" si="9"/>
        <v/>
      </c>
      <c r="N46" s="91" t="str">
        <f t="shared" ca="1" si="10"/>
        <v/>
      </c>
      <c r="O46" s="91" t="str">
        <f t="shared" ca="1" si="11"/>
        <v/>
      </c>
      <c r="P46" s="91" t="str">
        <f t="shared" ca="1" si="12"/>
        <v/>
      </c>
      <c r="Q46" s="91" t="str">
        <f t="shared" ca="1" si="13"/>
        <v/>
      </c>
      <c r="S46" s="91">
        <v>40</v>
      </c>
      <c r="T46" s="91" t="str">
        <f t="shared" si="14"/>
        <v/>
      </c>
      <c r="U46" s="91" t="str">
        <f t="shared" si="14"/>
        <v/>
      </c>
      <c r="V46" s="91" t="str">
        <f t="shared" ca="1" si="15"/>
        <v/>
      </c>
      <c r="W46" s="91" t="str">
        <f t="shared" ca="1" si="16"/>
        <v/>
      </c>
      <c r="X46" s="91" t="str">
        <f t="shared" ca="1" si="17"/>
        <v/>
      </c>
      <c r="Y46" s="91" t="str">
        <f t="shared" ca="1" si="18"/>
        <v/>
      </c>
      <c r="Z46" s="91" t="str">
        <f t="shared" ca="1" si="19"/>
        <v/>
      </c>
      <c r="AA46" s="91" t="str">
        <f t="shared" ca="1" si="20"/>
        <v/>
      </c>
      <c r="AB46" s="91" t="str">
        <f t="shared" ca="1" si="21"/>
        <v/>
      </c>
    </row>
  </sheetData>
  <mergeCells count="12">
    <mergeCell ref="V5:Z5"/>
    <mergeCell ref="B2:E2"/>
    <mergeCell ref="B3:E3"/>
    <mergeCell ref="A5:C5"/>
    <mergeCell ref="D5:E5"/>
    <mergeCell ref="F5:G5"/>
    <mergeCell ref="H5:I5"/>
    <mergeCell ref="J5:K5"/>
    <mergeCell ref="L5:M5"/>
    <mergeCell ref="N5:O5"/>
    <mergeCell ref="P5:Q5"/>
    <mergeCell ref="S5:U5"/>
  </mergeCells>
  <phoneticPr fontId="3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6FEB40C-7ACE-4066-A13D-BF0C6EE1B3E5}">
          <x14:formula1>
            <xm:f>_xlfn.ANCHORARRAY(data!$C$1)</xm:f>
          </x14:formula1>
          <xm:sqref>B7:B46</xm:sqref>
        </x14:dataValidation>
        <x14:dataValidation type="list" allowBlank="1" showInputMessage="1" showErrorMessage="1" xr:uid="{8B5B4059-9AF5-472E-A2C5-470AB63C30BB}">
          <x14:formula1>
            <xm:f>data!$B$1:$B$4</xm:f>
          </x14:formula1>
          <xm:sqref>C7:C46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86CCE-77C1-40F9-87B6-0A0DF4B50B8C}">
  <dimension ref="A1:C8"/>
  <sheetViews>
    <sheetView workbookViewId="0"/>
  </sheetViews>
  <sheetFormatPr defaultRowHeight="13.5" x14ac:dyDescent="0.15"/>
  <cols>
    <col min="1" max="16384" width="9" style="56"/>
  </cols>
  <sheetData>
    <row r="1" spans="1:3" x14ac:dyDescent="0.15">
      <c r="A1" s="56" t="s">
        <v>57</v>
      </c>
      <c r="B1" s="56" t="s">
        <v>58</v>
      </c>
      <c r="C1" s="56" t="str" cm="1">
        <f t="array" aca="1" ref="C1:C8" ca="1">_xlfn._xlws.SORT(_xlfn.UNIQUE(_xlfn.FILTERXML("&lt;a&gt;&lt;b&gt;"&amp;_xlfn.TEXTJOIN("&lt;/b&gt;&lt;b&gt;",,_xlfn._xlws.FILTER(INDIRECT("'"&amp;'支援システム設定(ST用)'!$B$3&amp;"'!$F$6:$F$100"),INDIRECT("'"&amp;'支援システム設定(ST用)'!$B$3&amp;"'!$F$6:$F$100")&lt;&gt;"",FALSE),_xlfn._xlws.FILTER(INDIRECT("'"&amp;'支援システム設定(ST用)'!$B$3&amp;"'!$M$6:$M$100"),INDIRECT("'"&amp;'支援システム設定(ST用)'!$B$3&amp;"'!$M$6:$M$100")&lt;&gt;"",FALSE))&amp;"&lt;/b&gt;&lt;/a&gt;","//b")))</f>
        <v>1級戦</v>
      </c>
    </row>
    <row r="2" spans="1:3" x14ac:dyDescent="0.15">
      <c r="A2" s="56" t="s">
        <v>59</v>
      </c>
      <c r="B2" s="56" t="s">
        <v>60</v>
      </c>
      <c r="C2" s="56" t="str">
        <f ca="1"/>
        <v>2級戦</v>
      </c>
    </row>
    <row r="3" spans="1:3" x14ac:dyDescent="0.15">
      <c r="A3" s="56" t="s">
        <v>61</v>
      </c>
      <c r="B3" s="56" t="s">
        <v>62</v>
      </c>
      <c r="C3" s="56" t="str">
        <f ca="1"/>
        <v>3級戦</v>
      </c>
    </row>
    <row r="4" spans="1:3" x14ac:dyDescent="0.15">
      <c r="A4" s="56" t="s">
        <v>63</v>
      </c>
      <c r="B4" s="56" t="s">
        <v>64</v>
      </c>
      <c r="C4" s="56" t="str">
        <f ca="1"/>
        <v>B級戦</v>
      </c>
    </row>
    <row r="5" spans="1:3" x14ac:dyDescent="0.15">
      <c r="A5" s="56" t="s">
        <v>65</v>
      </c>
      <c r="C5" s="56" t="str">
        <f ca="1"/>
        <v>C級戦</v>
      </c>
    </row>
    <row r="6" spans="1:3" x14ac:dyDescent="0.15">
      <c r="A6" s="56" t="s">
        <v>66</v>
      </c>
      <c r="C6" s="56" t="str">
        <f ca="1"/>
        <v>D級戦</v>
      </c>
    </row>
    <row r="7" spans="1:3" x14ac:dyDescent="0.15">
      <c r="A7" s="56" t="s">
        <v>67</v>
      </c>
      <c r="C7" s="56" t="str">
        <f ca="1"/>
        <v>シニアⅡＡ</v>
      </c>
    </row>
    <row r="8" spans="1:3" x14ac:dyDescent="0.15">
      <c r="A8" s="56" t="s">
        <v>68</v>
      </c>
      <c r="C8" s="56" t="str">
        <f ca="1"/>
        <v>シニアⅤ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作成〜HP掲載迄の流れ</vt:lpstr>
      <vt:lpstr>競技関連規程集_第17条_競技の採点方法</vt:lpstr>
      <vt:lpstr>タイムテーブル（新規入力用）</vt:lpstr>
      <vt:lpstr>作成例・見本</vt:lpstr>
      <vt:lpstr>支援システム設定(ST用)</vt:lpstr>
      <vt:lpstr>data</vt:lpstr>
      <vt:lpstr>'タイムテーブル（新規入力用）'!Print_Area</vt:lpstr>
      <vt:lpstr>'作成〜HP掲載迄の流れ'!Print_Area</vt:lpstr>
      <vt:lpstr>作成例・見本!Print_Area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競技部 東京都</cp:lastModifiedBy>
  <cp:lastPrinted>2018-02-27T11:28:22Z</cp:lastPrinted>
  <dcterms:created xsi:type="dcterms:W3CDTF">2008-04-14T07:46:47Z</dcterms:created>
  <dcterms:modified xsi:type="dcterms:W3CDTF">2025-07-29T14:02:27Z</dcterms:modified>
</cp:coreProperties>
</file>