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oi\Downloads\"/>
    </mc:Choice>
  </mc:AlternateContent>
  <xr:revisionPtr revIDLastSave="0" documentId="13_ncr:1_{19246C81-764D-428A-B3F9-F54769F70F1F}" xr6:coauthVersionLast="47" xr6:coauthVersionMax="47" xr10:uidLastSave="{00000000-0000-0000-0000-000000000000}"/>
  <bookViews>
    <workbookView xWindow="-120" yWindow="-120" windowWidth="29040" windowHeight="15720" xr2:uid="{A3BA5A18-2503-4D68-B1FB-6BD8C04490B5}"/>
  </bookViews>
  <sheets>
    <sheet name="作成〜HP掲載迄の流れ" sheetId="3" r:id="rId1"/>
    <sheet name="タイムテーブル（新規入力用）" sheetId="7" r:id="rId2"/>
    <sheet name="雛形2023" sheetId="9" r:id="rId3"/>
    <sheet name="雛型2022" sheetId="4" state="hidden" r:id="rId4"/>
    <sheet name="支援システム設定(ST用)" sheetId="8" r:id="rId5"/>
    <sheet name="data" sheetId="5" r:id="rId6"/>
  </sheets>
  <definedNames>
    <definedName name="_xlnm.Print_Area" localSheetId="1">'タイムテーブル（新規入力用）'!$B$2:$AB$46</definedName>
    <definedName name="_xlnm.Print_Area" localSheetId="0">'作成〜HP掲載迄の流れ'!$A$1:$G$16</definedName>
    <definedName name="_xlnm.Print_Area" localSheetId="3">雛型2022!$B$2:$AB$46</definedName>
    <definedName name="_xlnm.Print_Area" localSheetId="2">雛形2023!$B$2:$AB$46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9" l="1"/>
  <c r="L7" i="9"/>
  <c r="L8" i="9"/>
  <c r="L9" i="9"/>
  <c r="L10" i="9"/>
  <c r="L11" i="9"/>
  <c r="L12" i="9"/>
  <c r="N53" i="9"/>
  <c r="M53" i="9"/>
  <c r="L53" i="9"/>
  <c r="A53" i="9"/>
  <c r="T52" i="9"/>
  <c r="S52" i="9"/>
  <c r="R52" i="9"/>
  <c r="Q52" i="9"/>
  <c r="R53" i="9" s="1"/>
  <c r="P52" i="9"/>
  <c r="P53" i="9" s="1"/>
  <c r="B53" i="9" s="1"/>
  <c r="N52" i="9"/>
  <c r="M52" i="9"/>
  <c r="L52" i="9"/>
  <c r="A52" i="9"/>
  <c r="R46" i="9"/>
  <c r="Q46" i="9"/>
  <c r="S45" i="9"/>
  <c r="N45" i="9"/>
  <c r="M45" i="9"/>
  <c r="L45" i="9"/>
  <c r="A45" i="9"/>
  <c r="N44" i="9"/>
  <c r="M44" i="9"/>
  <c r="L44" i="9"/>
  <c r="A44" i="9"/>
  <c r="T43" i="9"/>
  <c r="S43" i="9"/>
  <c r="R43" i="9"/>
  <c r="N43" i="9"/>
  <c r="M43" i="9"/>
  <c r="L43" i="9"/>
  <c r="A43" i="9"/>
  <c r="T42" i="9"/>
  <c r="S42" i="9"/>
  <c r="R42" i="9"/>
  <c r="N42" i="9"/>
  <c r="M42" i="9"/>
  <c r="L42" i="9"/>
  <c r="A42" i="9"/>
  <c r="T41" i="9"/>
  <c r="S41" i="9"/>
  <c r="R41" i="9"/>
  <c r="Q41" i="9" s="1"/>
  <c r="N41" i="9"/>
  <c r="M41" i="9"/>
  <c r="L41" i="9"/>
  <c r="A41" i="9"/>
  <c r="T40" i="9"/>
  <c r="S40" i="9"/>
  <c r="R40" i="9"/>
  <c r="Q40" i="9" s="1"/>
  <c r="N40" i="9"/>
  <c r="M40" i="9"/>
  <c r="L40" i="9"/>
  <c r="A40" i="9"/>
  <c r="T39" i="9"/>
  <c r="S39" i="9"/>
  <c r="R39" i="9"/>
  <c r="N39" i="9"/>
  <c r="M39" i="9"/>
  <c r="L39" i="9"/>
  <c r="A39" i="9"/>
  <c r="T38" i="9"/>
  <c r="S38" i="9"/>
  <c r="R38" i="9"/>
  <c r="Q38" i="9" s="1"/>
  <c r="N38" i="9"/>
  <c r="M38" i="9"/>
  <c r="L38" i="9"/>
  <c r="A38" i="9"/>
  <c r="T37" i="9"/>
  <c r="S37" i="9"/>
  <c r="Q37" i="9" s="1"/>
  <c r="R37" i="9"/>
  <c r="N37" i="9"/>
  <c r="M37" i="9"/>
  <c r="L37" i="9"/>
  <c r="A37" i="9"/>
  <c r="N36" i="9"/>
  <c r="M36" i="9"/>
  <c r="L36" i="9"/>
  <c r="A36" i="9"/>
  <c r="T35" i="9"/>
  <c r="S35" i="9"/>
  <c r="R35" i="9"/>
  <c r="N35" i="9"/>
  <c r="M35" i="9"/>
  <c r="L35" i="9"/>
  <c r="A35" i="9"/>
  <c r="T34" i="9"/>
  <c r="S34" i="9"/>
  <c r="R34" i="9"/>
  <c r="N34" i="9"/>
  <c r="M34" i="9"/>
  <c r="L34" i="9"/>
  <c r="A34" i="9"/>
  <c r="T33" i="9"/>
  <c r="S33" i="9"/>
  <c r="R33" i="9"/>
  <c r="N33" i="9"/>
  <c r="M33" i="9"/>
  <c r="L33" i="9"/>
  <c r="A33" i="9"/>
  <c r="T32" i="9"/>
  <c r="S32" i="9"/>
  <c r="Q32" i="9" s="1"/>
  <c r="R32" i="9"/>
  <c r="N32" i="9"/>
  <c r="M32" i="9"/>
  <c r="L32" i="9"/>
  <c r="A32" i="9"/>
  <c r="X31" i="9"/>
  <c r="T31" i="9"/>
  <c r="S31" i="9"/>
  <c r="Q31" i="9" s="1"/>
  <c r="R31" i="9"/>
  <c r="N31" i="9"/>
  <c r="M31" i="9"/>
  <c r="L31" i="9"/>
  <c r="A31" i="9"/>
  <c r="X30" i="9"/>
  <c r="T30" i="9"/>
  <c r="S30" i="9"/>
  <c r="Q30" i="9" s="1"/>
  <c r="R30" i="9"/>
  <c r="N30" i="9"/>
  <c r="M30" i="9"/>
  <c r="L30" i="9"/>
  <c r="A30" i="9"/>
  <c r="X29" i="9"/>
  <c r="N29" i="9"/>
  <c r="M29" i="9"/>
  <c r="L29" i="9"/>
  <c r="A29" i="9"/>
  <c r="X28" i="9"/>
  <c r="T28" i="9"/>
  <c r="S28" i="9"/>
  <c r="R28" i="9"/>
  <c r="Q28" i="9" s="1"/>
  <c r="N28" i="9"/>
  <c r="M28" i="9"/>
  <c r="L28" i="9"/>
  <c r="A28" i="9"/>
  <c r="X27" i="9"/>
  <c r="T27" i="9"/>
  <c r="S27" i="9"/>
  <c r="R27" i="9"/>
  <c r="Q27" i="9" s="1"/>
  <c r="N27" i="9"/>
  <c r="M27" i="9"/>
  <c r="L27" i="9"/>
  <c r="A27" i="9"/>
  <c r="X26" i="9"/>
  <c r="X32" i="9" s="1"/>
  <c r="T26" i="9"/>
  <c r="S26" i="9"/>
  <c r="R26" i="9"/>
  <c r="Q26" i="9" s="1"/>
  <c r="R29" i="9" s="1"/>
  <c r="N26" i="9"/>
  <c r="M26" i="9"/>
  <c r="L26" i="9"/>
  <c r="A26" i="9"/>
  <c r="S25" i="9"/>
  <c r="N25" i="9"/>
  <c r="M25" i="9"/>
  <c r="L25" i="9"/>
  <c r="A25" i="9"/>
  <c r="S24" i="9"/>
  <c r="N24" i="9"/>
  <c r="M24" i="9"/>
  <c r="L24" i="9"/>
  <c r="A24" i="9"/>
  <c r="S23" i="9"/>
  <c r="N23" i="9"/>
  <c r="M23" i="9"/>
  <c r="L23" i="9"/>
  <c r="A23" i="9"/>
  <c r="N22" i="9"/>
  <c r="M22" i="9"/>
  <c r="L22" i="9"/>
  <c r="A22" i="9"/>
  <c r="T21" i="9"/>
  <c r="S21" i="9"/>
  <c r="R21" i="9"/>
  <c r="N21" i="9"/>
  <c r="M21" i="9"/>
  <c r="L21" i="9"/>
  <c r="A21" i="9"/>
  <c r="T20" i="9"/>
  <c r="S20" i="9"/>
  <c r="R20" i="9"/>
  <c r="Q20" i="9" s="1"/>
  <c r="N20" i="9"/>
  <c r="M20" i="9"/>
  <c r="L20" i="9"/>
  <c r="A20" i="9"/>
  <c r="T19" i="9"/>
  <c r="S19" i="9"/>
  <c r="R19" i="9"/>
  <c r="Q19" i="9"/>
  <c r="N19" i="9"/>
  <c r="M19" i="9"/>
  <c r="L19" i="9"/>
  <c r="A19" i="9"/>
  <c r="T18" i="9"/>
  <c r="S18" i="9"/>
  <c r="R18" i="9"/>
  <c r="Q18" i="9" s="1"/>
  <c r="N18" i="9"/>
  <c r="M18" i="9"/>
  <c r="L18" i="9"/>
  <c r="A18" i="9"/>
  <c r="T17" i="9"/>
  <c r="S17" i="9"/>
  <c r="R17" i="9"/>
  <c r="N17" i="9"/>
  <c r="M17" i="9"/>
  <c r="L17" i="9"/>
  <c r="A17" i="9"/>
  <c r="T16" i="9"/>
  <c r="S16" i="9"/>
  <c r="R16" i="9"/>
  <c r="N16" i="9"/>
  <c r="M16" i="9"/>
  <c r="L16" i="9"/>
  <c r="A16" i="9"/>
  <c r="T15" i="9"/>
  <c r="S15" i="9"/>
  <c r="R15" i="9"/>
  <c r="Q15" i="9" s="1"/>
  <c r="N15" i="9"/>
  <c r="M15" i="9"/>
  <c r="L15" i="9"/>
  <c r="A15" i="9"/>
  <c r="X14" i="9"/>
  <c r="T14" i="9"/>
  <c r="S14" i="9"/>
  <c r="R14" i="9"/>
  <c r="Q14" i="9" s="1"/>
  <c r="N14" i="9"/>
  <c r="M14" i="9"/>
  <c r="L14" i="9"/>
  <c r="A14" i="9"/>
  <c r="X13" i="9"/>
  <c r="N13" i="9"/>
  <c r="M13" i="9"/>
  <c r="L13" i="9"/>
  <c r="A13" i="9"/>
  <c r="X12" i="9"/>
  <c r="T12" i="9"/>
  <c r="S12" i="9"/>
  <c r="R12" i="9"/>
  <c r="N12" i="9"/>
  <c r="M12" i="9"/>
  <c r="A12" i="9"/>
  <c r="X11" i="9"/>
  <c r="T11" i="9"/>
  <c r="S11" i="9"/>
  <c r="R11" i="9"/>
  <c r="N11" i="9"/>
  <c r="M11" i="9"/>
  <c r="A11" i="9"/>
  <c r="X10" i="9"/>
  <c r="T10" i="9"/>
  <c r="S10" i="9"/>
  <c r="R10" i="9"/>
  <c r="N10" i="9"/>
  <c r="M10" i="9"/>
  <c r="A10" i="9"/>
  <c r="X9" i="9"/>
  <c r="T9" i="9"/>
  <c r="S9" i="9"/>
  <c r="R9" i="9"/>
  <c r="N9" i="9"/>
  <c r="M9" i="9"/>
  <c r="A9" i="9"/>
  <c r="T8" i="9"/>
  <c r="S8" i="9"/>
  <c r="R8" i="9"/>
  <c r="N8" i="9"/>
  <c r="M8" i="9"/>
  <c r="A8" i="9"/>
  <c r="T7" i="9"/>
  <c r="S7" i="9"/>
  <c r="R7" i="9"/>
  <c r="N7" i="9"/>
  <c r="M7" i="9"/>
  <c r="A7" i="9"/>
  <c r="T6" i="9"/>
  <c r="S6" i="9"/>
  <c r="R6" i="9"/>
  <c r="N6" i="9"/>
  <c r="M6" i="9"/>
  <c r="A6" i="9"/>
  <c r="P5" i="9"/>
  <c r="B5" i="9" s="1"/>
  <c r="A5" i="9"/>
  <c r="B4" i="9"/>
  <c r="A4" i="9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7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7" i="8"/>
  <c r="S6" i="7"/>
  <c r="S7" i="7"/>
  <c r="S8" i="7"/>
  <c r="S9" i="7"/>
  <c r="S10" i="7"/>
  <c r="S11" i="7"/>
  <c r="S12" i="7"/>
  <c r="S14" i="7"/>
  <c r="S15" i="7"/>
  <c r="S16" i="7"/>
  <c r="S17" i="7"/>
  <c r="S18" i="7"/>
  <c r="S19" i="7"/>
  <c r="S20" i="7"/>
  <c r="S21" i="7"/>
  <c r="J44" i="8"/>
  <c r="O4" i="9"/>
  <c r="O53" i="9"/>
  <c r="C1" i="5" a="1"/>
  <c r="O52" i="9"/>
  <c r="Q39" i="9" l="1"/>
  <c r="R44" i="9" s="1"/>
  <c r="Q43" i="9"/>
  <c r="Q42" i="9"/>
  <c r="Q34" i="9"/>
  <c r="Q33" i="9"/>
  <c r="Q35" i="9"/>
  <c r="R36" i="9" s="1"/>
  <c r="Q17" i="9"/>
  <c r="Q16" i="9"/>
  <c r="R22" i="9" s="1"/>
  <c r="Q21" i="9"/>
  <c r="B52" i="9"/>
  <c r="Q7" i="9"/>
  <c r="Q9" i="9"/>
  <c r="Q12" i="9"/>
  <c r="Q8" i="9"/>
  <c r="Q11" i="9"/>
  <c r="P6" i="9"/>
  <c r="B6" i="9" s="1"/>
  <c r="Q6" i="9"/>
  <c r="X15" i="9"/>
  <c r="X33" i="9" s="1"/>
  <c r="Q10" i="9"/>
  <c r="C1" i="5"/>
  <c r="N53" i="7"/>
  <c r="M53" i="7"/>
  <c r="L53" i="7"/>
  <c r="A53" i="7"/>
  <c r="T52" i="7"/>
  <c r="S52" i="7"/>
  <c r="R52" i="7"/>
  <c r="Q52" i="7"/>
  <c r="R53" i="7" s="1"/>
  <c r="P52" i="7"/>
  <c r="B52" i="7" s="1"/>
  <c r="N52" i="7"/>
  <c r="M52" i="7"/>
  <c r="L52" i="7"/>
  <c r="A52" i="7"/>
  <c r="T6" i="7"/>
  <c r="T7" i="7"/>
  <c r="T8" i="7"/>
  <c r="T9" i="7"/>
  <c r="T10" i="7"/>
  <c r="T11" i="7"/>
  <c r="T12" i="7"/>
  <c r="O53" i="7"/>
  <c r="O5" i="9"/>
  <c r="R13" i="9" l="1"/>
  <c r="P7" i="9"/>
  <c r="B7" i="9" s="1"/>
  <c r="P53" i="7"/>
  <c r="B53" i="7" s="1"/>
  <c r="P5" i="7"/>
  <c r="P6" i="7" s="1"/>
  <c r="P8" i="9" l="1"/>
  <c r="P9" i="9" s="1"/>
  <c r="Q46" i="7"/>
  <c r="R46" i="7" s="1"/>
  <c r="R6" i="7"/>
  <c r="R7" i="7"/>
  <c r="R8" i="7"/>
  <c r="R9" i="7"/>
  <c r="R10" i="7"/>
  <c r="R11" i="7"/>
  <c r="R12" i="7"/>
  <c r="R14" i="7"/>
  <c r="Q14" i="7" s="1"/>
  <c r="T14" i="7"/>
  <c r="R15" i="7"/>
  <c r="T15" i="7"/>
  <c r="Q15" i="7" s="1"/>
  <c r="R16" i="7"/>
  <c r="T16" i="7"/>
  <c r="Q16" i="7"/>
  <c r="R17" i="7"/>
  <c r="Q17" i="7" s="1"/>
  <c r="T17" i="7"/>
  <c r="R18" i="7"/>
  <c r="Q18" i="7" s="1"/>
  <c r="T18" i="7"/>
  <c r="R19" i="7"/>
  <c r="T19" i="7"/>
  <c r="Q19" i="7" s="1"/>
  <c r="R20" i="7"/>
  <c r="T20" i="7"/>
  <c r="Q20" i="7"/>
  <c r="R21" i="7"/>
  <c r="Q21" i="7" s="1"/>
  <c r="T21" i="7"/>
  <c r="R26" i="7"/>
  <c r="Q26" i="7" s="1"/>
  <c r="R29" i="7" s="1"/>
  <c r="S26" i="7"/>
  <c r="T26" i="7"/>
  <c r="R27" i="7"/>
  <c r="Q27" i="7" s="1"/>
  <c r="S27" i="7"/>
  <c r="T27" i="7"/>
  <c r="R28" i="7"/>
  <c r="Q28" i="7" s="1"/>
  <c r="S28" i="7"/>
  <c r="T28" i="7"/>
  <c r="R30" i="7"/>
  <c r="Q30" i="7" s="1"/>
  <c r="R36" i="7" s="1"/>
  <c r="S30" i="7"/>
  <c r="T30" i="7"/>
  <c r="R31" i="7"/>
  <c r="Q31" i="7" s="1"/>
  <c r="S31" i="7"/>
  <c r="T31" i="7"/>
  <c r="R32" i="7"/>
  <c r="Q32" i="7" s="1"/>
  <c r="S32" i="7"/>
  <c r="T32" i="7"/>
  <c r="R33" i="7"/>
  <c r="Q33" i="7" s="1"/>
  <c r="S33" i="7"/>
  <c r="T33" i="7"/>
  <c r="R34" i="7"/>
  <c r="Q34" i="7" s="1"/>
  <c r="S34" i="7"/>
  <c r="T34" i="7"/>
  <c r="R35" i="7"/>
  <c r="Q35" i="7" s="1"/>
  <c r="S35" i="7"/>
  <c r="T35" i="7"/>
  <c r="R37" i="7"/>
  <c r="Q37" i="7" s="1"/>
  <c r="R44" i="7" s="1"/>
  <c r="S37" i="7"/>
  <c r="T37" i="7"/>
  <c r="R38" i="7"/>
  <c r="Q38" i="7" s="1"/>
  <c r="S38" i="7"/>
  <c r="T38" i="7"/>
  <c r="R39" i="7"/>
  <c r="Q39" i="7" s="1"/>
  <c r="S39" i="7"/>
  <c r="T39" i="7"/>
  <c r="R40" i="7"/>
  <c r="Q40" i="7" s="1"/>
  <c r="S40" i="7"/>
  <c r="T40" i="7"/>
  <c r="R41" i="7"/>
  <c r="Q41" i="7" s="1"/>
  <c r="S41" i="7"/>
  <c r="T41" i="7"/>
  <c r="R42" i="7"/>
  <c r="Q42" i="7" s="1"/>
  <c r="S42" i="7"/>
  <c r="T42" i="7"/>
  <c r="R43" i="7"/>
  <c r="Q43" i="7" s="1"/>
  <c r="S43" i="7"/>
  <c r="T43" i="7"/>
  <c r="S45" i="7"/>
  <c r="N45" i="7"/>
  <c r="M45" i="7"/>
  <c r="L45" i="7"/>
  <c r="A45" i="7"/>
  <c r="N44" i="7"/>
  <c r="M44" i="7"/>
  <c r="L44" i="7"/>
  <c r="A44" i="7"/>
  <c r="N43" i="7"/>
  <c r="M43" i="7"/>
  <c r="L43" i="7"/>
  <c r="A43" i="7"/>
  <c r="N42" i="7"/>
  <c r="M42" i="7"/>
  <c r="L42" i="7"/>
  <c r="A42" i="7"/>
  <c r="N41" i="7"/>
  <c r="M41" i="7"/>
  <c r="L41" i="7"/>
  <c r="A41" i="7"/>
  <c r="N40" i="7"/>
  <c r="M40" i="7"/>
  <c r="L40" i="7"/>
  <c r="A40" i="7"/>
  <c r="N39" i="7"/>
  <c r="M39" i="7"/>
  <c r="L39" i="7"/>
  <c r="A39" i="7"/>
  <c r="N38" i="7"/>
  <c r="M38" i="7"/>
  <c r="L38" i="7"/>
  <c r="A38" i="7"/>
  <c r="N37" i="7"/>
  <c r="M37" i="7"/>
  <c r="L37" i="7"/>
  <c r="A37" i="7"/>
  <c r="N36" i="7"/>
  <c r="M36" i="7"/>
  <c r="L36" i="7"/>
  <c r="A36" i="7"/>
  <c r="N35" i="7"/>
  <c r="M35" i="7"/>
  <c r="L35" i="7"/>
  <c r="A35" i="7"/>
  <c r="N34" i="7"/>
  <c r="M34" i="7"/>
  <c r="L34" i="7"/>
  <c r="A34" i="7"/>
  <c r="X9" i="7"/>
  <c r="X10" i="7"/>
  <c r="X11" i="7"/>
  <c r="X12" i="7"/>
  <c r="X13" i="7"/>
  <c r="X14" i="7"/>
  <c r="X26" i="7"/>
  <c r="X27" i="7"/>
  <c r="X32" i="7" s="1"/>
  <c r="X28" i="7"/>
  <c r="X29" i="7"/>
  <c r="X30" i="7"/>
  <c r="X31" i="7"/>
  <c r="N33" i="7"/>
  <c r="M33" i="7"/>
  <c r="L33" i="7"/>
  <c r="A33" i="7"/>
  <c r="N32" i="7"/>
  <c r="M32" i="7"/>
  <c r="L32" i="7"/>
  <c r="A32" i="7"/>
  <c r="N31" i="7"/>
  <c r="M31" i="7"/>
  <c r="L31" i="7"/>
  <c r="A31" i="7"/>
  <c r="N30" i="7"/>
  <c r="M30" i="7"/>
  <c r="L30" i="7"/>
  <c r="A30" i="7"/>
  <c r="N29" i="7"/>
  <c r="M29" i="7"/>
  <c r="L29" i="7"/>
  <c r="A29" i="7"/>
  <c r="N28" i="7"/>
  <c r="M28" i="7"/>
  <c r="L28" i="7"/>
  <c r="A28" i="7"/>
  <c r="N27" i="7"/>
  <c r="M27" i="7"/>
  <c r="L27" i="7"/>
  <c r="A27" i="7"/>
  <c r="N26" i="7"/>
  <c r="M26" i="7"/>
  <c r="L26" i="7"/>
  <c r="A26" i="7"/>
  <c r="S25" i="7"/>
  <c r="N25" i="7"/>
  <c r="M25" i="7"/>
  <c r="L25" i="7"/>
  <c r="A25" i="7"/>
  <c r="S24" i="7"/>
  <c r="N24" i="7"/>
  <c r="M24" i="7"/>
  <c r="L24" i="7"/>
  <c r="A24" i="7"/>
  <c r="S23" i="7"/>
  <c r="N23" i="7"/>
  <c r="M23" i="7"/>
  <c r="L23" i="7"/>
  <c r="A23" i="7"/>
  <c r="N22" i="7"/>
  <c r="M22" i="7"/>
  <c r="L22" i="7"/>
  <c r="A22" i="7"/>
  <c r="N21" i="7"/>
  <c r="M21" i="7"/>
  <c r="L21" i="7"/>
  <c r="A21" i="7"/>
  <c r="N20" i="7"/>
  <c r="M20" i="7"/>
  <c r="L20" i="7"/>
  <c r="A20" i="7"/>
  <c r="N19" i="7"/>
  <c r="M19" i="7"/>
  <c r="L19" i="7"/>
  <c r="A19" i="7"/>
  <c r="N18" i="7"/>
  <c r="M18" i="7"/>
  <c r="L18" i="7"/>
  <c r="A18" i="7"/>
  <c r="N17" i="7"/>
  <c r="M17" i="7"/>
  <c r="L17" i="7"/>
  <c r="A17" i="7"/>
  <c r="N16" i="7"/>
  <c r="M16" i="7"/>
  <c r="L16" i="7"/>
  <c r="A16" i="7"/>
  <c r="N15" i="7"/>
  <c r="M15" i="7"/>
  <c r="L15" i="7"/>
  <c r="A15" i="7"/>
  <c r="N14" i="7"/>
  <c r="M14" i="7"/>
  <c r="L14" i="7"/>
  <c r="A14" i="7"/>
  <c r="N13" i="7"/>
  <c r="M13" i="7"/>
  <c r="L13" i="7"/>
  <c r="A13" i="7"/>
  <c r="N12" i="7"/>
  <c r="M12" i="7"/>
  <c r="L12" i="7"/>
  <c r="A12" i="7"/>
  <c r="N11" i="7"/>
  <c r="M11" i="7"/>
  <c r="L11" i="7"/>
  <c r="A11" i="7"/>
  <c r="N10" i="7"/>
  <c r="M10" i="7"/>
  <c r="L10" i="7"/>
  <c r="A10" i="7"/>
  <c r="N9" i="7"/>
  <c r="M9" i="7"/>
  <c r="L9" i="7"/>
  <c r="A9" i="7"/>
  <c r="N8" i="7"/>
  <c r="M8" i="7"/>
  <c r="L8" i="7"/>
  <c r="A8" i="7"/>
  <c r="N7" i="7"/>
  <c r="M7" i="7"/>
  <c r="L7" i="7"/>
  <c r="A7" i="7"/>
  <c r="N6" i="7"/>
  <c r="M6" i="7"/>
  <c r="L6" i="7"/>
  <c r="B6" i="7"/>
  <c r="A6" i="7"/>
  <c r="B5" i="7"/>
  <c r="A5" i="7"/>
  <c r="B4" i="7"/>
  <c r="A4" i="7"/>
  <c r="Q46" i="4"/>
  <c r="R46" i="4" s="1"/>
  <c r="P5" i="4"/>
  <c r="P6" i="4" s="1"/>
  <c r="R6" i="4"/>
  <c r="S6" i="4"/>
  <c r="Q6" i="4" s="1"/>
  <c r="R13" i="4" s="1"/>
  <c r="T6" i="4"/>
  <c r="R7" i="4"/>
  <c r="Q7" i="4" s="1"/>
  <c r="S7" i="4"/>
  <c r="T7" i="4"/>
  <c r="R8" i="4"/>
  <c r="S8" i="4"/>
  <c r="T8" i="4"/>
  <c r="Q8" i="4"/>
  <c r="R9" i="4"/>
  <c r="S9" i="4"/>
  <c r="T9" i="4"/>
  <c r="Q9" i="4" s="1"/>
  <c r="R10" i="4"/>
  <c r="S10" i="4"/>
  <c r="Q10" i="4" s="1"/>
  <c r="T10" i="4"/>
  <c r="R11" i="4"/>
  <c r="Q11" i="4" s="1"/>
  <c r="S11" i="4"/>
  <c r="T11" i="4"/>
  <c r="R12" i="4"/>
  <c r="S12" i="4"/>
  <c r="T12" i="4"/>
  <c r="Q12" i="4"/>
  <c r="R14" i="4"/>
  <c r="S14" i="4"/>
  <c r="Q14" i="4" s="1"/>
  <c r="T14" i="4"/>
  <c r="R15" i="4"/>
  <c r="Q15" i="4" s="1"/>
  <c r="S15" i="4"/>
  <c r="T15" i="4"/>
  <c r="R16" i="4"/>
  <c r="S16" i="4"/>
  <c r="T16" i="4"/>
  <c r="Q16" i="4"/>
  <c r="R17" i="4"/>
  <c r="S17" i="4"/>
  <c r="T17" i="4"/>
  <c r="Q17" i="4" s="1"/>
  <c r="R18" i="4"/>
  <c r="S18" i="4"/>
  <c r="Q18" i="4" s="1"/>
  <c r="T18" i="4"/>
  <c r="R19" i="4"/>
  <c r="Q19" i="4" s="1"/>
  <c r="S19" i="4"/>
  <c r="T19" i="4"/>
  <c r="R20" i="4"/>
  <c r="S20" i="4"/>
  <c r="T20" i="4"/>
  <c r="Q20" i="4"/>
  <c r="R21" i="4"/>
  <c r="S21" i="4"/>
  <c r="T21" i="4"/>
  <c r="Q21" i="4" s="1"/>
  <c r="R26" i="4"/>
  <c r="S26" i="4"/>
  <c r="Q26" i="4" s="1"/>
  <c r="T26" i="4"/>
  <c r="R27" i="4"/>
  <c r="Q27" i="4" s="1"/>
  <c r="S27" i="4"/>
  <c r="T27" i="4"/>
  <c r="R28" i="4"/>
  <c r="S28" i="4"/>
  <c r="T28" i="4"/>
  <c r="Q28" i="4"/>
  <c r="R30" i="4"/>
  <c r="S30" i="4"/>
  <c r="Q30" i="4" s="1"/>
  <c r="T30" i="4"/>
  <c r="R31" i="4"/>
  <c r="Q31" i="4" s="1"/>
  <c r="S31" i="4"/>
  <c r="T31" i="4"/>
  <c r="R32" i="4"/>
  <c r="S32" i="4"/>
  <c r="T32" i="4"/>
  <c r="Q32" i="4"/>
  <c r="R33" i="4"/>
  <c r="Q33" i="4" s="1"/>
  <c r="S33" i="4"/>
  <c r="T33" i="4"/>
  <c r="R34" i="4"/>
  <c r="S34" i="4"/>
  <c r="Q34" i="4" s="1"/>
  <c r="T34" i="4"/>
  <c r="R35" i="4"/>
  <c r="Q35" i="4" s="1"/>
  <c r="S35" i="4"/>
  <c r="T35" i="4"/>
  <c r="R37" i="4"/>
  <c r="S37" i="4"/>
  <c r="T37" i="4"/>
  <c r="Q37" i="4" s="1"/>
  <c r="R38" i="4"/>
  <c r="S38" i="4"/>
  <c r="Q38" i="4" s="1"/>
  <c r="T38" i="4"/>
  <c r="R39" i="4"/>
  <c r="Q39" i="4" s="1"/>
  <c r="S39" i="4"/>
  <c r="T39" i="4"/>
  <c r="R40" i="4"/>
  <c r="S40" i="4"/>
  <c r="T40" i="4"/>
  <c r="Q40" i="4"/>
  <c r="R41" i="4"/>
  <c r="Q41" i="4" s="1"/>
  <c r="S41" i="4"/>
  <c r="T41" i="4"/>
  <c r="R42" i="4"/>
  <c r="Q42" i="4" s="1"/>
  <c r="S42" i="4"/>
  <c r="T42" i="4"/>
  <c r="R43" i="4"/>
  <c r="Q43" i="4" s="1"/>
  <c r="S43" i="4"/>
  <c r="T43" i="4"/>
  <c r="S45" i="4"/>
  <c r="N45" i="4"/>
  <c r="M45" i="4"/>
  <c r="L45" i="4"/>
  <c r="A45" i="4"/>
  <c r="N44" i="4"/>
  <c r="M44" i="4"/>
  <c r="L44" i="4"/>
  <c r="A44" i="4"/>
  <c r="N43" i="4"/>
  <c r="M43" i="4"/>
  <c r="L43" i="4"/>
  <c r="A43" i="4"/>
  <c r="N42" i="4"/>
  <c r="M42" i="4"/>
  <c r="L42" i="4"/>
  <c r="A42" i="4"/>
  <c r="N41" i="4"/>
  <c r="M41" i="4"/>
  <c r="L41" i="4"/>
  <c r="A41" i="4"/>
  <c r="N40" i="4"/>
  <c r="M40" i="4"/>
  <c r="L40" i="4"/>
  <c r="A40" i="4"/>
  <c r="N39" i="4"/>
  <c r="M39" i="4"/>
  <c r="L39" i="4"/>
  <c r="A39" i="4"/>
  <c r="N38" i="4"/>
  <c r="M38" i="4"/>
  <c r="L38" i="4"/>
  <c r="A38" i="4"/>
  <c r="N37" i="4"/>
  <c r="M37" i="4"/>
  <c r="L37" i="4"/>
  <c r="A37" i="4"/>
  <c r="N36" i="4"/>
  <c r="M36" i="4"/>
  <c r="L36" i="4"/>
  <c r="A36" i="4"/>
  <c r="N35" i="4"/>
  <c r="M35" i="4"/>
  <c r="L35" i="4"/>
  <c r="A35" i="4"/>
  <c r="N34" i="4"/>
  <c r="M34" i="4"/>
  <c r="L34" i="4"/>
  <c r="A34" i="4"/>
  <c r="X9" i="4"/>
  <c r="X10" i="4"/>
  <c r="X11" i="4"/>
  <c r="X12" i="4"/>
  <c r="X13" i="4"/>
  <c r="X15" i="4" s="1"/>
  <c r="X14" i="4"/>
  <c r="X26" i="4"/>
  <c r="X32" i="4" s="1"/>
  <c r="X27" i="4"/>
  <c r="X28" i="4"/>
  <c r="X29" i="4"/>
  <c r="X30" i="4"/>
  <c r="X31" i="4"/>
  <c r="N33" i="4"/>
  <c r="M33" i="4"/>
  <c r="L33" i="4"/>
  <c r="A33" i="4"/>
  <c r="N32" i="4"/>
  <c r="M32" i="4"/>
  <c r="L32" i="4"/>
  <c r="A32" i="4"/>
  <c r="N31" i="4"/>
  <c r="M31" i="4"/>
  <c r="L31" i="4"/>
  <c r="A31" i="4"/>
  <c r="N30" i="4"/>
  <c r="M30" i="4"/>
  <c r="L30" i="4"/>
  <c r="A30" i="4"/>
  <c r="N29" i="4"/>
  <c r="M29" i="4"/>
  <c r="L29" i="4"/>
  <c r="A29" i="4"/>
  <c r="N28" i="4"/>
  <c r="M28" i="4"/>
  <c r="L28" i="4"/>
  <c r="A28" i="4"/>
  <c r="N27" i="4"/>
  <c r="M27" i="4"/>
  <c r="L27" i="4"/>
  <c r="A27" i="4"/>
  <c r="N26" i="4"/>
  <c r="M26" i="4"/>
  <c r="L26" i="4"/>
  <c r="A26" i="4"/>
  <c r="S25" i="4"/>
  <c r="N25" i="4"/>
  <c r="M25" i="4"/>
  <c r="L25" i="4"/>
  <c r="A25" i="4"/>
  <c r="S24" i="4"/>
  <c r="N24" i="4"/>
  <c r="M24" i="4"/>
  <c r="L24" i="4"/>
  <c r="A24" i="4"/>
  <c r="S23" i="4"/>
  <c r="N23" i="4"/>
  <c r="M23" i="4"/>
  <c r="L23" i="4"/>
  <c r="A23" i="4"/>
  <c r="N22" i="4"/>
  <c r="M22" i="4"/>
  <c r="L22" i="4"/>
  <c r="A22" i="4"/>
  <c r="N21" i="4"/>
  <c r="M21" i="4"/>
  <c r="L21" i="4"/>
  <c r="A21" i="4"/>
  <c r="N20" i="4"/>
  <c r="M20" i="4"/>
  <c r="L20" i="4"/>
  <c r="A20" i="4"/>
  <c r="N19" i="4"/>
  <c r="M19" i="4"/>
  <c r="L19" i="4"/>
  <c r="A19" i="4"/>
  <c r="N18" i="4"/>
  <c r="M18" i="4"/>
  <c r="L18" i="4"/>
  <c r="A18" i="4"/>
  <c r="N17" i="4"/>
  <c r="M17" i="4"/>
  <c r="L17" i="4"/>
  <c r="A17" i="4"/>
  <c r="N16" i="4"/>
  <c r="M16" i="4"/>
  <c r="L16" i="4"/>
  <c r="A16" i="4"/>
  <c r="N15" i="4"/>
  <c r="M15" i="4"/>
  <c r="L15" i="4"/>
  <c r="A15" i="4"/>
  <c r="N14" i="4"/>
  <c r="M14" i="4"/>
  <c r="L14" i="4"/>
  <c r="A14" i="4"/>
  <c r="N13" i="4"/>
  <c r="M13" i="4"/>
  <c r="L13" i="4"/>
  <c r="A13" i="4"/>
  <c r="N12" i="4"/>
  <c r="M12" i="4"/>
  <c r="L12" i="4"/>
  <c r="A12" i="4"/>
  <c r="N11" i="4"/>
  <c r="M11" i="4"/>
  <c r="L11" i="4"/>
  <c r="A11" i="4"/>
  <c r="N10" i="4"/>
  <c r="M10" i="4"/>
  <c r="L10" i="4"/>
  <c r="A10" i="4"/>
  <c r="N9" i="4"/>
  <c r="M9" i="4"/>
  <c r="L9" i="4"/>
  <c r="A9" i="4"/>
  <c r="N8" i="4"/>
  <c r="M8" i="4"/>
  <c r="L8" i="4"/>
  <c r="A8" i="4"/>
  <c r="N7" i="4"/>
  <c r="M7" i="4"/>
  <c r="L7" i="4"/>
  <c r="A7" i="4"/>
  <c r="N6" i="4"/>
  <c r="M6" i="4"/>
  <c r="L6" i="4"/>
  <c r="A6" i="4"/>
  <c r="B5" i="4"/>
  <c r="A5" i="4"/>
  <c r="B4" i="4"/>
  <c r="A4" i="4"/>
  <c r="Q13" i="8"/>
  <c r="Q15" i="8"/>
  <c r="Q17" i="8"/>
  <c r="Q11" i="8"/>
  <c r="Q9" i="8"/>
  <c r="Q7" i="8"/>
  <c r="B8" i="9" l="1"/>
  <c r="P10" i="9"/>
  <c r="B9" i="9"/>
  <c r="X33" i="4"/>
  <c r="R29" i="4"/>
  <c r="R44" i="4"/>
  <c r="R36" i="4"/>
  <c r="R22" i="4"/>
  <c r="B6" i="4"/>
  <c r="P7" i="4"/>
  <c r="R22" i="7"/>
  <c r="Q8" i="7"/>
  <c r="Q12" i="7"/>
  <c r="Q10" i="7"/>
  <c r="Q6" i="7"/>
  <c r="P7" i="7" s="1"/>
  <c r="Q11" i="7"/>
  <c r="Q9" i="7"/>
  <c r="Q7" i="7"/>
  <c r="X15" i="7"/>
  <c r="X33" i="7" s="1"/>
  <c r="P11" i="9" l="1"/>
  <c r="B10" i="9"/>
  <c r="P8" i="4"/>
  <c r="B7" i="4"/>
  <c r="R13" i="7"/>
  <c r="B7" i="7"/>
  <c r="P8" i="7"/>
  <c r="P12" i="9" l="1"/>
  <c r="B11" i="9"/>
  <c r="P9" i="4"/>
  <c r="B8" i="4"/>
  <c r="B8" i="7"/>
  <c r="P9" i="7"/>
  <c r="P10" i="7" s="1"/>
  <c r="O7" i="9"/>
  <c r="P13" i="9" l="1"/>
  <c r="B12" i="9"/>
  <c r="P10" i="4"/>
  <c r="B9" i="4"/>
  <c r="B9" i="7"/>
  <c r="P11" i="7"/>
  <c r="B10" i="7"/>
  <c r="P14" i="9" l="1"/>
  <c r="B13" i="9"/>
  <c r="B10" i="4"/>
  <c r="P11" i="4"/>
  <c r="P12" i="7"/>
  <c r="B11" i="7"/>
  <c r="P15" i="9" l="1"/>
  <c r="B14" i="9"/>
  <c r="P12" i="4"/>
  <c r="B11" i="4"/>
  <c r="P13" i="7"/>
  <c r="B12" i="7"/>
  <c r="P16" i="9" l="1"/>
  <c r="B15" i="9"/>
  <c r="P13" i="4"/>
  <c r="B12" i="4"/>
  <c r="P14" i="7"/>
  <c r="B13" i="7"/>
  <c r="P17" i="9" l="1"/>
  <c r="B16" i="9"/>
  <c r="P14" i="4"/>
  <c r="B13" i="4"/>
  <c r="P15" i="7"/>
  <c r="B14" i="7"/>
  <c r="P18" i="9" l="1"/>
  <c r="B17" i="9"/>
  <c r="P15" i="4"/>
  <c r="B14" i="4"/>
  <c r="P16" i="7"/>
  <c r="B15" i="7"/>
  <c r="L40" i="8"/>
  <c r="G26" i="8"/>
  <c r="O4" i="7"/>
  <c r="J14" i="8"/>
  <c r="J10" i="8"/>
  <c r="X18" i="8"/>
  <c r="L35" i="8"/>
  <c r="N16" i="8"/>
  <c r="I30" i="8"/>
  <c r="K36" i="8"/>
  <c r="M10" i="8"/>
  <c r="L34" i="8"/>
  <c r="P45" i="8"/>
  <c r="F41" i="8"/>
  <c r="J43" i="8"/>
  <c r="F33" i="8"/>
  <c r="J16" i="8"/>
  <c r="O17" i="8"/>
  <c r="AA25" i="8"/>
  <c r="W29" i="8"/>
  <c r="J33" i="8"/>
  <c r="AB33" i="8"/>
  <c r="K25" i="8"/>
  <c r="J9" i="8"/>
  <c r="O6" i="4"/>
  <c r="G18" i="8"/>
  <c r="F8" i="8"/>
  <c r="N30" i="8"/>
  <c r="Y43" i="8"/>
  <c r="Z33" i="8"/>
  <c r="Y11" i="8"/>
  <c r="E34" i="8"/>
  <c r="N45" i="8"/>
  <c r="D30" i="8"/>
  <c r="X11" i="8"/>
  <c r="O13" i="9"/>
  <c r="D17" i="8"/>
  <c r="H39" i="8"/>
  <c r="Q32" i="8"/>
  <c r="E21" i="8"/>
  <c r="H33" i="8"/>
  <c r="F38" i="8"/>
  <c r="AA28" i="8"/>
  <c r="Y13" i="8"/>
  <c r="X31" i="8"/>
  <c r="I41" i="8"/>
  <c r="AA35" i="8"/>
  <c r="V44" i="8"/>
  <c r="G10" i="8"/>
  <c r="W28" i="8"/>
  <c r="E43" i="8"/>
  <c r="K26" i="8"/>
  <c r="N13" i="8"/>
  <c r="V12" i="8"/>
  <c r="AB30" i="8"/>
  <c r="X20" i="8"/>
  <c r="Q23" i="8"/>
  <c r="J36" i="8"/>
  <c r="AA40" i="8"/>
  <c r="AA22" i="8"/>
  <c r="P38" i="8"/>
  <c r="AA29" i="8"/>
  <c r="AB42" i="8"/>
  <c r="AB23" i="8"/>
  <c r="Y19" i="8"/>
  <c r="F44" i="8"/>
  <c r="E16" i="8"/>
  <c r="I42" i="8"/>
  <c r="F35" i="8"/>
  <c r="W35" i="8"/>
  <c r="F28" i="8"/>
  <c r="F30" i="8"/>
  <c r="E28" i="8"/>
  <c r="F7" i="8"/>
  <c r="AB37" i="8"/>
  <c r="E19" i="8"/>
  <c r="H14" i="8"/>
  <c r="K42" i="8"/>
  <c r="AA37" i="8"/>
  <c r="W46" i="8"/>
  <c r="X15" i="8"/>
  <c r="V41" i="8"/>
  <c r="Z15" i="8"/>
  <c r="W36" i="8"/>
  <c r="N11" i="8"/>
  <c r="AB29" i="8"/>
  <c r="AA30" i="8"/>
  <c r="K41" i="8"/>
  <c r="F18" i="8"/>
  <c r="Z35" i="8"/>
  <c r="W20" i="8"/>
  <c r="P33" i="8"/>
  <c r="AA23" i="8"/>
  <c r="P21" i="8"/>
  <c r="E7" i="8"/>
  <c r="G42" i="8"/>
  <c r="W21" i="8"/>
  <c r="AB27" i="8"/>
  <c r="I45" i="8"/>
  <c r="M13" i="8"/>
  <c r="O13" i="8"/>
  <c r="E24" i="8"/>
  <c r="O7" i="8"/>
  <c r="V16" i="8"/>
  <c r="F9" i="8"/>
  <c r="W12" i="8"/>
  <c r="M7" i="8"/>
  <c r="L15" i="8"/>
  <c r="F10" i="8"/>
  <c r="Q43" i="8"/>
  <c r="P39" i="8"/>
  <c r="K13" i="8"/>
  <c r="Q42" i="8"/>
  <c r="P37" i="8"/>
  <c r="Q39" i="8"/>
  <c r="W37" i="8"/>
  <c r="O35" i="8"/>
  <c r="L39" i="8"/>
  <c r="D34" i="8"/>
  <c r="I23" i="8"/>
  <c r="K40" i="8"/>
  <c r="Q31" i="8"/>
  <c r="W26" i="8"/>
  <c r="K44" i="8"/>
  <c r="V27" i="8"/>
  <c r="AA15" i="8"/>
  <c r="F34" i="8"/>
  <c r="AB39" i="8"/>
  <c r="D24" i="8"/>
  <c r="Y40" i="8"/>
  <c r="V40" i="8"/>
  <c r="G28" i="8"/>
  <c r="K16" i="8"/>
  <c r="H19" i="8"/>
  <c r="J27" i="8"/>
  <c r="X27" i="8"/>
  <c r="L10" i="8"/>
  <c r="Y34" i="8"/>
  <c r="H36" i="8"/>
  <c r="AA16" i="8"/>
  <c r="Y31" i="8"/>
  <c r="M17" i="8"/>
  <c r="H31" i="8"/>
  <c r="K8" i="8"/>
  <c r="AB26" i="8"/>
  <c r="M31" i="8"/>
  <c r="I14" i="8"/>
  <c r="Y36" i="8"/>
  <c r="P41" i="8"/>
  <c r="AB34" i="8"/>
  <c r="O38" i="8"/>
  <c r="P42" i="8"/>
  <c r="AB20" i="8"/>
  <c r="E27" i="8"/>
  <c r="AB32" i="8"/>
  <c r="N42" i="8"/>
  <c r="V11" i="8"/>
  <c r="W23" i="8"/>
  <c r="F14" i="8"/>
  <c r="X16" i="8"/>
  <c r="N40" i="8"/>
  <c r="AA12" i="8"/>
  <c r="I29" i="8"/>
  <c r="H25" i="8"/>
  <c r="W17" i="8"/>
  <c r="D36" i="8"/>
  <c r="X12" i="8"/>
  <c r="AA14" i="8"/>
  <c r="J12" i="8"/>
  <c r="W41" i="8"/>
  <c r="X37" i="8"/>
  <c r="G35" i="8"/>
  <c r="X36" i="8"/>
  <c r="X23" i="8"/>
  <c r="W33" i="8"/>
  <c r="X42" i="8"/>
  <c r="Z42" i="8"/>
  <c r="L14" i="8"/>
  <c r="D40" i="8"/>
  <c r="G39" i="8"/>
  <c r="O7" i="7"/>
  <c r="P20" i="8"/>
  <c r="X25" i="8"/>
  <c r="AB13" i="8"/>
  <c r="Z13" i="8"/>
  <c r="F16" i="8"/>
  <c r="J22" i="8"/>
  <c r="D29" i="8"/>
  <c r="I31" i="8"/>
  <c r="M36" i="8"/>
  <c r="AA42" i="8"/>
  <c r="Y20" i="8"/>
  <c r="AA44" i="8"/>
  <c r="X40" i="8"/>
  <c r="G32" i="8"/>
  <c r="I43" i="8"/>
  <c r="W24" i="8"/>
  <c r="N25" i="8"/>
  <c r="L29" i="8"/>
  <c r="V33" i="8"/>
  <c r="K12" i="8"/>
  <c r="J32" i="8"/>
  <c r="O10" i="8"/>
  <c r="E14" i="8"/>
  <c r="Z31" i="8"/>
  <c r="M20" i="8"/>
  <c r="Q28" i="8"/>
  <c r="K19" i="8"/>
  <c r="O5" i="7"/>
  <c r="X8" i="8"/>
  <c r="M15" i="8"/>
  <c r="H22" i="8"/>
  <c r="D15" i="8"/>
  <c r="F42" i="8"/>
  <c r="D45" i="8"/>
  <c r="I13" i="8"/>
  <c r="J37" i="8"/>
  <c r="AA46" i="8"/>
  <c r="F26" i="8"/>
  <c r="P23" i="8"/>
  <c r="Z9" i="8"/>
  <c r="J35" i="8"/>
  <c r="I22" i="8"/>
  <c r="P40" i="8"/>
  <c r="W27" i="8"/>
  <c r="Z23" i="8"/>
  <c r="F45" i="8"/>
  <c r="Q20" i="8"/>
  <c r="Z21" i="8"/>
  <c r="M12" i="8"/>
  <c r="E9" i="8"/>
  <c r="AB41" i="8"/>
  <c r="D43" i="8"/>
  <c r="W32" i="8"/>
  <c r="X9" i="8"/>
  <c r="D18" i="8"/>
  <c r="Y42" i="8"/>
  <c r="G21" i="8"/>
  <c r="W14" i="8"/>
  <c r="G11" i="8"/>
  <c r="P19" i="8"/>
  <c r="W15" i="8"/>
  <c r="O44" i="8"/>
  <c r="AB45" i="8"/>
  <c r="I46" i="8"/>
  <c r="K43" i="8"/>
  <c r="Y26" i="8"/>
  <c r="X45" i="8"/>
  <c r="N15" i="8"/>
  <c r="O27" i="8"/>
  <c r="K28" i="8"/>
  <c r="J38" i="8"/>
  <c r="O9" i="8"/>
  <c r="J19" i="8"/>
  <c r="AB10" i="8"/>
  <c r="J31" i="8"/>
  <c r="D27" i="8"/>
  <c r="V26" i="8"/>
  <c r="H12" i="8"/>
  <c r="M32" i="8"/>
  <c r="Z37" i="8"/>
  <c r="D39" i="8"/>
  <c r="G34" i="8"/>
  <c r="O30" i="8"/>
  <c r="L42" i="8"/>
  <c r="X41" i="8"/>
  <c r="N39" i="8"/>
  <c r="O43" i="8"/>
  <c r="D42" i="8"/>
  <c r="V10" i="8"/>
  <c r="Z16" i="8"/>
  <c r="W11" i="8"/>
  <c r="Z34" i="8"/>
  <c r="K14" i="8"/>
  <c r="AA34" i="8"/>
  <c r="AA26" i="8"/>
  <c r="L44" i="8"/>
  <c r="K7" i="8"/>
  <c r="Z20" i="8"/>
  <c r="D11" i="8"/>
  <c r="O36" i="8"/>
  <c r="L26" i="8"/>
  <c r="Q34" i="8"/>
  <c r="K21" i="8"/>
  <c r="D7" i="8"/>
  <c r="V22" i="8"/>
  <c r="Y27" i="8"/>
  <c r="F31" i="8"/>
  <c r="K24" i="8"/>
  <c r="E41" i="8"/>
  <c r="G8" i="8"/>
  <c r="N31" i="8"/>
  <c r="E38" i="8"/>
  <c r="O23" i="8"/>
  <c r="G13" i="8"/>
  <c r="O8" i="8"/>
  <c r="G37" i="8"/>
  <c r="H11" i="8"/>
  <c r="P43" i="8"/>
  <c r="Y24" i="8"/>
  <c r="I18" i="8"/>
  <c r="O8" i="7"/>
  <c r="M45" i="8"/>
  <c r="H38" i="8"/>
  <c r="V24" i="8"/>
  <c r="V21" i="8"/>
  <c r="J17" i="8"/>
  <c r="M14" i="8"/>
  <c r="J23" i="8"/>
  <c r="P11" i="8"/>
  <c r="L28" i="8"/>
  <c r="Y18" i="8"/>
  <c r="AA9" i="8"/>
  <c r="AA8" i="8"/>
  <c r="E25" i="8"/>
  <c r="L27" i="8"/>
  <c r="E35" i="8"/>
  <c r="V35" i="8"/>
  <c r="AB12" i="8"/>
  <c r="H26" i="8"/>
  <c r="D32" i="8"/>
  <c r="V28" i="8"/>
  <c r="AA20" i="8"/>
  <c r="L36" i="8"/>
  <c r="E23" i="8"/>
  <c r="O22" i="8"/>
  <c r="J34" i="8"/>
  <c r="O9" i="7"/>
  <c r="Q30" i="8"/>
  <c r="K46" i="8"/>
  <c r="O12" i="8"/>
  <c r="AA19" i="8"/>
  <c r="J8" i="8"/>
  <c r="G9" i="8"/>
  <c r="Y21" i="8"/>
  <c r="G20" i="8"/>
  <c r="N46" i="8"/>
  <c r="F36" i="8"/>
  <c r="F32" i="8"/>
  <c r="V37" i="8"/>
  <c r="V42" i="8"/>
  <c r="H42" i="8"/>
  <c r="AA36" i="8"/>
  <c r="X46" i="8"/>
  <c r="K39" i="8"/>
  <c r="W7" i="8"/>
  <c r="Z18" i="8"/>
  <c r="V14" i="8"/>
  <c r="Z25" i="8"/>
  <c r="D23" i="8"/>
  <c r="W43" i="8"/>
  <c r="AB40" i="8"/>
  <c r="E46" i="8"/>
  <c r="Z40" i="8"/>
  <c r="AB44" i="8"/>
  <c r="N10" i="8"/>
  <c r="H10" i="8"/>
  <c r="L8" i="8"/>
  <c r="Q8" i="8"/>
  <c r="M16" i="8"/>
  <c r="L30" i="8"/>
  <c r="Q22" i="8"/>
  <c r="AB15" i="8"/>
  <c r="N41" i="8"/>
  <c r="X7" i="8"/>
  <c r="Q26" i="8"/>
  <c r="X19" i="8"/>
  <c r="Z27" i="8"/>
  <c r="G43" i="8"/>
  <c r="W18" i="8"/>
  <c r="E31" i="8"/>
  <c r="E12" i="8"/>
  <c r="G22" i="8"/>
  <c r="I36" i="8"/>
  <c r="I15" i="8"/>
  <c r="X17" i="8"/>
  <c r="H43" i="8"/>
  <c r="L43" i="8"/>
  <c r="E37" i="8"/>
  <c r="Q46" i="8"/>
  <c r="E10" i="8"/>
  <c r="O6" i="7"/>
  <c r="P18" i="8"/>
  <c r="E22" i="8"/>
  <c r="M8" i="8"/>
  <c r="Y38" i="8"/>
  <c r="Y14" i="8"/>
  <c r="D9" i="8"/>
  <c r="AB14" i="8"/>
  <c r="V20" i="8"/>
  <c r="D25" i="8"/>
  <c r="E18" i="8"/>
  <c r="Z10" i="8"/>
  <c r="Y30" i="8"/>
  <c r="H23" i="8"/>
  <c r="AA13" i="8"/>
  <c r="Q16" i="8"/>
  <c r="AB24" i="8"/>
  <c r="E15" i="8"/>
  <c r="G23" i="8"/>
  <c r="V31" i="8"/>
  <c r="L24" i="8"/>
  <c r="G30" i="8"/>
  <c r="Y23" i="8"/>
  <c r="AB28" i="8"/>
  <c r="Q45" i="8"/>
  <c r="Y15" i="8"/>
  <c r="J28" i="8"/>
  <c r="N29" i="8"/>
  <c r="L38" i="8"/>
  <c r="X26" i="8"/>
  <c r="W8" i="8"/>
  <c r="K37" i="8"/>
  <c r="O19" i="8"/>
  <c r="M46" i="8"/>
  <c r="X33" i="8"/>
  <c r="H32" i="8"/>
  <c r="E40" i="8"/>
  <c r="O11" i="8"/>
  <c r="E29" i="8"/>
  <c r="O7" i="4"/>
  <c r="AA43" i="8"/>
  <c r="Y17" i="8"/>
  <c r="V34" i="8"/>
  <c r="W38" i="8"/>
  <c r="I39" i="8"/>
  <c r="K20" i="8"/>
  <c r="H30" i="8"/>
  <c r="K18" i="8"/>
  <c r="W39" i="8"/>
  <c r="F43" i="8"/>
  <c r="V8" i="8"/>
  <c r="I35" i="8"/>
  <c r="W40" i="8"/>
  <c r="L20" i="8"/>
  <c r="G46" i="8"/>
  <c r="Z38" i="8"/>
  <c r="G29" i="8"/>
  <c r="D22" i="8"/>
  <c r="K15" i="8"/>
  <c r="Y9" i="8"/>
  <c r="O20" i="8"/>
  <c r="O39" i="8"/>
  <c r="K38" i="8"/>
  <c r="Z36" i="8"/>
  <c r="Q33" i="8"/>
  <c r="N34" i="8"/>
  <c r="D28" i="8"/>
  <c r="W13" i="8"/>
  <c r="P7" i="8"/>
  <c r="V36" i="8"/>
  <c r="AA10" i="8"/>
  <c r="D37" i="8"/>
  <c r="J42" i="8"/>
  <c r="V13" i="8"/>
  <c r="D35" i="8"/>
  <c r="AB16" i="8"/>
  <c r="E45" i="8"/>
  <c r="K11" i="8"/>
  <c r="Y28" i="8"/>
  <c r="N24" i="8"/>
  <c r="D13" i="8"/>
  <c r="Y45" i="8"/>
  <c r="P10" i="8"/>
  <c r="Y22" i="8"/>
  <c r="O34" i="8"/>
  <c r="I24" i="8"/>
  <c r="H8" i="8"/>
  <c r="AB43" i="8"/>
  <c r="Z30" i="8"/>
  <c r="H44" i="8"/>
  <c r="O21" i="8"/>
  <c r="K30" i="8"/>
  <c r="I33" i="8"/>
  <c r="K17" i="8"/>
  <c r="L7" i="8"/>
  <c r="AB21" i="8"/>
  <c r="Q24" i="8"/>
  <c r="E39" i="8"/>
  <c r="Q40" i="8"/>
  <c r="AA41" i="8"/>
  <c r="N32" i="8"/>
  <c r="L31" i="8"/>
  <c r="I7" i="8"/>
  <c r="F15" i="8"/>
  <c r="M21" i="8"/>
  <c r="H35" i="8"/>
  <c r="K33" i="8"/>
  <c r="V17" i="8"/>
  <c r="O24" i="8"/>
  <c r="X32" i="8"/>
  <c r="G25" i="8"/>
  <c r="X44" i="8"/>
  <c r="Q35" i="8"/>
  <c r="I40" i="8"/>
  <c r="O40" i="8"/>
  <c r="V9" i="8"/>
  <c r="D31" i="8"/>
  <c r="J46" i="8"/>
  <c r="X22" i="8"/>
  <c r="N19" i="8"/>
  <c r="Y25" i="8"/>
  <c r="L46" i="8"/>
  <c r="N37" i="8"/>
  <c r="AB46" i="8"/>
  <c r="F19" i="8"/>
  <c r="P35" i="8"/>
  <c r="I32" i="8"/>
  <c r="W30" i="8"/>
  <c r="O42" i="8"/>
  <c r="O29" i="8"/>
  <c r="L16" i="8"/>
  <c r="W16" i="8"/>
  <c r="G38" i="8"/>
  <c r="V43" i="8"/>
  <c r="D14" i="8"/>
  <c r="AA32" i="8"/>
  <c r="I16" i="8"/>
  <c r="L13" i="8"/>
  <c r="I27" i="8"/>
  <c r="M33" i="8"/>
  <c r="D19" i="8"/>
  <c r="X35" i="8"/>
  <c r="I44" i="8"/>
  <c r="Z29" i="8"/>
  <c r="N27" i="8"/>
  <c r="M44" i="8"/>
  <c r="X38" i="8"/>
  <c r="Q14" i="8"/>
  <c r="G19" i="8"/>
  <c r="J39" i="8"/>
  <c r="P46" i="8"/>
  <c r="N20" i="8"/>
  <c r="I10" i="8"/>
  <c r="X34" i="8"/>
  <c r="Z45" i="8"/>
  <c r="G45" i="8"/>
  <c r="N21" i="8"/>
  <c r="Z19" i="8"/>
  <c r="M43" i="8"/>
  <c r="AB18" i="8"/>
  <c r="V15" i="8"/>
  <c r="I19" i="8"/>
  <c r="D21" i="8"/>
  <c r="AA33" i="8"/>
  <c r="G33" i="8"/>
  <c r="N12" i="8"/>
  <c r="Y39" i="8"/>
  <c r="O46" i="8"/>
  <c r="O16" i="8"/>
  <c r="N35" i="8"/>
  <c r="L18" i="8"/>
  <c r="M41" i="8"/>
  <c r="Z41" i="8"/>
  <c r="H15" i="8"/>
  <c r="D16" i="8"/>
  <c r="K32" i="8"/>
  <c r="Q29" i="8"/>
  <c r="D10" i="8"/>
  <c r="D20" i="8"/>
  <c r="I12" i="8"/>
  <c r="H20" i="8"/>
  <c r="Q37" i="8"/>
  <c r="O37" i="8"/>
  <c r="P15" i="8"/>
  <c r="P29" i="8"/>
  <c r="L33" i="8"/>
  <c r="Z22" i="8"/>
  <c r="K34" i="8"/>
  <c r="Z12" i="8"/>
  <c r="G16" i="8"/>
  <c r="K9" i="8"/>
  <c r="L9" i="8"/>
  <c r="W22" i="8"/>
  <c r="Q19" i="8"/>
  <c r="V45" i="8"/>
  <c r="F11" i="8"/>
  <c r="P34" i="8"/>
  <c r="N38" i="8"/>
  <c r="Z44" i="8"/>
  <c r="M25" i="8"/>
  <c r="J26" i="8"/>
  <c r="G7" i="8"/>
  <c r="N9" i="8"/>
  <c r="Z26" i="8"/>
  <c r="D26" i="8"/>
  <c r="W25" i="8"/>
  <c r="AB22" i="8"/>
  <c r="AB36" i="8"/>
  <c r="Y35" i="8"/>
  <c r="G14" i="8"/>
  <c r="F29" i="8"/>
  <c r="J21" i="8"/>
  <c r="H18" i="8"/>
  <c r="P36" i="8"/>
  <c r="N8" i="8"/>
  <c r="K35" i="8"/>
  <c r="H16" i="8"/>
  <c r="H45" i="8"/>
  <c r="M28" i="8"/>
  <c r="F25" i="8"/>
  <c r="Z24" i="8"/>
  <c r="X14" i="8"/>
  <c r="Y46" i="8"/>
  <c r="M9" i="8"/>
  <c r="I26" i="8"/>
  <c r="N44" i="8"/>
  <c r="Y41" i="8"/>
  <c r="E33" i="8"/>
  <c r="J41" i="8"/>
  <c r="Z14" i="8"/>
  <c r="L32" i="8"/>
  <c r="O13" i="7"/>
  <c r="Z28" i="8"/>
  <c r="D38" i="8"/>
  <c r="F24" i="8"/>
  <c r="AB35" i="8"/>
  <c r="G44" i="8"/>
  <c r="X28" i="8"/>
  <c r="O5" i="4"/>
  <c r="W45" i="8"/>
  <c r="AA31" i="8"/>
  <c r="E20" i="8"/>
  <c r="Q27" i="8"/>
  <c r="F40" i="8"/>
  <c r="I11" i="8"/>
  <c r="Q18" i="8"/>
  <c r="V39" i="8"/>
  <c r="Q38" i="8"/>
  <c r="E42" i="8"/>
  <c r="D12" i="8"/>
  <c r="F46" i="8"/>
  <c r="V32" i="8"/>
  <c r="F37" i="8"/>
  <c r="M34" i="8"/>
  <c r="P16" i="8"/>
  <c r="Y37" i="8"/>
  <c r="L17" i="8"/>
  <c r="AB31" i="8"/>
  <c r="J40" i="8"/>
  <c r="J7" i="8"/>
  <c r="G24" i="8"/>
  <c r="W10" i="8"/>
  <c r="O33" i="8"/>
  <c r="W19" i="8"/>
  <c r="H34" i="8"/>
  <c r="P14" i="8"/>
  <c r="AB19" i="8"/>
  <c r="W31" i="8"/>
  <c r="P32" i="8"/>
  <c r="J24" i="8"/>
  <c r="M39" i="8"/>
  <c r="L45" i="8"/>
  <c r="P26" i="8"/>
  <c r="M23" i="8"/>
  <c r="M40" i="8"/>
  <c r="Q21" i="8"/>
  <c r="E8" i="8"/>
  <c r="H40" i="8"/>
  <c r="V30" i="8"/>
  <c r="M22" i="8"/>
  <c r="G40" i="8"/>
  <c r="L11" i="8"/>
  <c r="K29" i="8"/>
  <c r="N14" i="8"/>
  <c r="AA21" i="8"/>
  <c r="X39" i="8"/>
  <c r="X13" i="8"/>
  <c r="AA11" i="8"/>
  <c r="I37" i="8"/>
  <c r="Z17" i="8"/>
  <c r="I17" i="8"/>
  <c r="W34" i="8"/>
  <c r="O15" i="8"/>
  <c r="Z46" i="8"/>
  <c r="H13" i="8"/>
  <c r="AA27" i="8"/>
  <c r="L12" i="8"/>
  <c r="P12" i="8"/>
  <c r="Y12" i="8"/>
  <c r="Q10" i="8"/>
  <c r="Q25" i="8"/>
  <c r="O41" i="8"/>
  <c r="H24" i="8"/>
  <c r="G17" i="8"/>
  <c r="Z7" i="8"/>
  <c r="Y7" i="8"/>
  <c r="M37" i="8"/>
  <c r="N23" i="8"/>
  <c r="O31" i="8"/>
  <c r="O13" i="4"/>
  <c r="N28" i="8"/>
  <c r="I28" i="8"/>
  <c r="J18" i="8"/>
  <c r="M18" i="8"/>
  <c r="P28" i="8"/>
  <c r="G15" i="8"/>
  <c r="O18" i="8"/>
  <c r="AA7" i="8"/>
  <c r="N33" i="8"/>
  <c r="H7" i="8"/>
  <c r="Z39" i="8"/>
  <c r="F13" i="8"/>
  <c r="O52" i="7"/>
  <c r="M19" i="8"/>
  <c r="G27" i="8"/>
  <c r="P22" i="8"/>
  <c r="X10" i="8"/>
  <c r="L41" i="8"/>
  <c r="L22" i="8"/>
  <c r="AB38" i="8"/>
  <c r="V38" i="8"/>
  <c r="M35" i="8"/>
  <c r="AA39" i="8"/>
  <c r="Z8" i="8"/>
  <c r="I34" i="8"/>
  <c r="O14" i="7"/>
  <c r="P8" i="8"/>
  <c r="Y44" i="8"/>
  <c r="L21" i="8"/>
  <c r="V29" i="8"/>
  <c r="J45" i="8"/>
  <c r="Z43" i="8"/>
  <c r="K31" i="8"/>
  <c r="AA45" i="8"/>
  <c r="M11" i="8"/>
  <c r="N18" i="8"/>
  <c r="N43" i="8"/>
  <c r="Q41" i="8"/>
  <c r="AA17" i="8"/>
  <c r="V46" i="8"/>
  <c r="K45" i="8"/>
  <c r="W42" i="8"/>
  <c r="E13" i="8"/>
  <c r="E44" i="8"/>
  <c r="H21" i="8"/>
  <c r="X21" i="8"/>
  <c r="I25" i="8"/>
  <c r="F20" i="8"/>
  <c r="K23" i="8"/>
  <c r="O12" i="7"/>
  <c r="P44" i="8"/>
  <c r="F27" i="8"/>
  <c r="L23" i="8"/>
  <c r="F17" i="8"/>
  <c r="AB25" i="8"/>
  <c r="H27" i="8"/>
  <c r="P13" i="8"/>
  <c r="M38" i="8"/>
  <c r="M30" i="8"/>
  <c r="E11" i="8"/>
  <c r="E26" i="8"/>
  <c r="E17" i="8"/>
  <c r="N36" i="8"/>
  <c r="H29" i="8"/>
  <c r="J11" i="8"/>
  <c r="V18" i="8"/>
  <c r="V7" i="8"/>
  <c r="O8" i="9"/>
  <c r="AA18" i="8"/>
  <c r="G36" i="8"/>
  <c r="H9" i="8"/>
  <c r="J15" i="8"/>
  <c r="AA24" i="8"/>
  <c r="P30" i="8"/>
  <c r="M29" i="8"/>
  <c r="H28" i="8"/>
  <c r="J20" i="8"/>
  <c r="Y33" i="8"/>
  <c r="K27" i="8"/>
  <c r="O25" i="8"/>
  <c r="Y16" i="8"/>
  <c r="K22" i="8"/>
  <c r="O26" i="8"/>
  <c r="O4" i="4"/>
  <c r="N26" i="8"/>
  <c r="E32" i="8"/>
  <c r="AB17" i="8"/>
  <c r="J29" i="8"/>
  <c r="P25" i="8"/>
  <c r="V19" i="8"/>
  <c r="M26" i="8"/>
  <c r="M42" i="8"/>
  <c r="Y10" i="8"/>
  <c r="AB9" i="8"/>
  <c r="X30" i="8"/>
  <c r="H46" i="8"/>
  <c r="D44" i="8"/>
  <c r="P17" i="8"/>
  <c r="G41" i="8"/>
  <c r="F39" i="8"/>
  <c r="V25" i="8"/>
  <c r="I8" i="8"/>
  <c r="F23" i="8"/>
  <c r="O28" i="8"/>
  <c r="O11" i="7"/>
  <c r="P27" i="8"/>
  <c r="J30" i="8"/>
  <c r="L25" i="8"/>
  <c r="D41" i="8"/>
  <c r="D8" i="8"/>
  <c r="X43" i="8"/>
  <c r="Y32" i="8"/>
  <c r="P31" i="8"/>
  <c r="Y29" i="8"/>
  <c r="F22" i="8"/>
  <c r="O32" i="8"/>
  <c r="I21" i="8"/>
  <c r="K10" i="8"/>
  <c r="E30" i="8"/>
  <c r="O45" i="8"/>
  <c r="F21" i="8"/>
  <c r="W44" i="8"/>
  <c r="H17" i="8"/>
  <c r="O14" i="8"/>
  <c r="AB7" i="8"/>
  <c r="AA38" i="8"/>
  <c r="H41" i="8"/>
  <c r="M27" i="8"/>
  <c r="Y8" i="8"/>
  <c r="V23" i="8"/>
  <c r="AB11" i="8"/>
  <c r="X29" i="8"/>
  <c r="D33" i="8"/>
  <c r="H37" i="8"/>
  <c r="Z11" i="8"/>
  <c r="O16" i="9"/>
  <c r="F12" i="8"/>
  <c r="Q36" i="8"/>
  <c r="N7" i="8"/>
  <c r="Z32" i="8"/>
  <c r="N22" i="8"/>
  <c r="P24" i="8"/>
  <c r="Q44" i="8"/>
  <c r="J13" i="8"/>
  <c r="N17" i="8"/>
  <c r="AB8" i="8"/>
  <c r="Q12" i="8"/>
  <c r="D46" i="8"/>
  <c r="L19" i="8"/>
  <c r="X24" i="8"/>
  <c r="M24" i="8"/>
  <c r="O10" i="7"/>
  <c r="I20" i="8"/>
  <c r="G12" i="8"/>
  <c r="W9" i="8"/>
  <c r="I9" i="8"/>
  <c r="E36" i="8"/>
  <c r="P9" i="8"/>
  <c r="L37" i="8"/>
  <c r="J25" i="8"/>
  <c r="G31" i="8"/>
  <c r="I38" i="8"/>
  <c r="O9" i="9"/>
  <c r="O17" i="9"/>
  <c r="O15" i="7"/>
  <c r="P19" i="9" l="1"/>
  <c r="B18" i="9"/>
  <c r="B15" i="4"/>
  <c r="P16" i="4"/>
  <c r="P17" i="7"/>
  <c r="B16" i="7"/>
  <c r="O16" i="7"/>
  <c r="O11" i="9"/>
  <c r="O10" i="4"/>
  <c r="O18" i="9"/>
  <c r="P20" i="9" l="1"/>
  <c r="B19" i="9"/>
  <c r="P17" i="4"/>
  <c r="B16" i="4"/>
  <c r="P18" i="7"/>
  <c r="B17" i="7"/>
  <c r="O16" i="4"/>
  <c r="O17" i="7"/>
  <c r="O8" i="4"/>
  <c r="O19" i="9"/>
  <c r="O12" i="9"/>
  <c r="P21" i="9" l="1"/>
  <c r="B20" i="9"/>
  <c r="B17" i="4"/>
  <c r="P18" i="4"/>
  <c r="P19" i="7"/>
  <c r="B18" i="7"/>
  <c r="O9" i="4"/>
  <c r="O14" i="9"/>
  <c r="O17" i="4"/>
  <c r="O18" i="7"/>
  <c r="O20" i="9"/>
  <c r="B21" i="9" l="1"/>
  <c r="P22" i="9"/>
  <c r="B18" i="4"/>
  <c r="P19" i="4"/>
  <c r="P20" i="7"/>
  <c r="B19" i="7"/>
  <c r="O19" i="7"/>
  <c r="O10" i="9"/>
  <c r="O18" i="4"/>
  <c r="O21" i="9"/>
  <c r="O11" i="4"/>
  <c r="O6" i="9"/>
  <c r="O15" i="9"/>
  <c r="B22" i="9" l="1"/>
  <c r="P23" i="9"/>
  <c r="B19" i="4"/>
  <c r="P20" i="4"/>
  <c r="P21" i="7"/>
  <c r="B20" i="7"/>
  <c r="O19" i="4"/>
  <c r="O22" i="9"/>
  <c r="O12" i="4"/>
  <c r="O20" i="7"/>
  <c r="B23" i="9" l="1"/>
  <c r="P24" i="9"/>
  <c r="P21" i="4"/>
  <c r="B20" i="4"/>
  <c r="P22" i="7"/>
  <c r="B21" i="7"/>
  <c r="O20" i="4"/>
  <c r="O21" i="7"/>
  <c r="O23" i="9"/>
  <c r="O14" i="4"/>
  <c r="B24" i="9" l="1"/>
  <c r="P25" i="9"/>
  <c r="B21" i="4"/>
  <c r="P22" i="4"/>
  <c r="P23" i="7"/>
  <c r="B22" i="7"/>
  <c r="O22" i="7"/>
  <c r="O15" i="4"/>
  <c r="O21" i="4"/>
  <c r="O24" i="9"/>
  <c r="B25" i="9" l="1"/>
  <c r="P26" i="9"/>
  <c r="P23" i="4"/>
  <c r="B22" i="4"/>
  <c r="P24" i="7"/>
  <c r="B23" i="7"/>
  <c r="O25" i="9"/>
  <c r="O23" i="7"/>
  <c r="O22" i="4"/>
  <c r="B26" i="9" l="1"/>
  <c r="P27" i="9"/>
  <c r="B23" i="4"/>
  <c r="P24" i="4"/>
  <c r="P25" i="7"/>
  <c r="B24" i="7"/>
  <c r="O24" i="7"/>
  <c r="O23" i="4"/>
  <c r="B27" i="9" l="1"/>
  <c r="P28" i="9"/>
  <c r="P25" i="4"/>
  <c r="B24" i="4"/>
  <c r="P26" i="7"/>
  <c r="B25" i="7"/>
  <c r="O24" i="4"/>
  <c r="O25" i="7"/>
  <c r="B28" i="9" l="1"/>
  <c r="P29" i="9"/>
  <c r="P26" i="4"/>
  <c r="B25" i="4"/>
  <c r="P27" i="7"/>
  <c r="B26" i="7"/>
  <c r="O26" i="7"/>
  <c r="O25" i="4"/>
  <c r="B29" i="9" l="1"/>
  <c r="P30" i="9"/>
  <c r="B26" i="4"/>
  <c r="P27" i="4"/>
  <c r="P28" i="7"/>
  <c r="B27" i="7"/>
  <c r="O29" i="9"/>
  <c r="O27" i="7"/>
  <c r="P31" i="9" l="1"/>
  <c r="B30" i="9"/>
  <c r="B27" i="4"/>
  <c r="P28" i="4"/>
  <c r="P29" i="7"/>
  <c r="B28" i="7"/>
  <c r="O28" i="7"/>
  <c r="P32" i="9" l="1"/>
  <c r="B31" i="9"/>
  <c r="P29" i="4"/>
  <c r="B28" i="4"/>
  <c r="P30" i="7"/>
  <c r="B29" i="7"/>
  <c r="O29" i="7"/>
  <c r="P33" i="9" l="1"/>
  <c r="B32" i="9"/>
  <c r="B29" i="4"/>
  <c r="P30" i="4"/>
  <c r="P31" i="7"/>
  <c r="B30" i="7"/>
  <c r="O27" i="9"/>
  <c r="O30" i="7"/>
  <c r="O29" i="4"/>
  <c r="P34" i="9" l="1"/>
  <c r="B33" i="9"/>
  <c r="P31" i="4"/>
  <c r="B30" i="4"/>
  <c r="P32" i="7"/>
  <c r="B31" i="7"/>
  <c r="O31" i="7"/>
  <c r="O26" i="4"/>
  <c r="P35" i="9" l="1"/>
  <c r="B34" i="9"/>
  <c r="B31" i="4"/>
  <c r="P32" i="4"/>
  <c r="P33" i="7"/>
  <c r="B32" i="7"/>
  <c r="O32" i="7"/>
  <c r="P36" i="9" l="1"/>
  <c r="B35" i="9"/>
  <c r="P33" i="4"/>
  <c r="B32" i="4"/>
  <c r="P34" i="7"/>
  <c r="B33" i="7"/>
  <c r="O27" i="4"/>
  <c r="O33" i="7"/>
  <c r="P37" i="9" l="1"/>
  <c r="B36" i="9"/>
  <c r="B33" i="4"/>
  <c r="P34" i="4"/>
  <c r="P35" i="7"/>
  <c r="B34" i="7"/>
  <c r="O36" i="9"/>
  <c r="O34" i="7"/>
  <c r="P38" i="9" l="1"/>
  <c r="B37" i="9"/>
  <c r="B34" i="4"/>
  <c r="P35" i="4"/>
  <c r="P36" i="7"/>
  <c r="B35" i="7"/>
  <c r="O35" i="7"/>
  <c r="O30" i="4"/>
  <c r="P39" i="9" l="1"/>
  <c r="B38" i="9"/>
  <c r="B35" i="4"/>
  <c r="P36" i="4"/>
  <c r="P37" i="7"/>
  <c r="B36" i="7"/>
  <c r="O28" i="9"/>
  <c r="O38" i="9"/>
  <c r="O36" i="7"/>
  <c r="P40" i="9" l="1"/>
  <c r="B39" i="9"/>
  <c r="P37" i="4"/>
  <c r="B36" i="4"/>
  <c r="P38" i="7"/>
  <c r="B37" i="7"/>
  <c r="O37" i="7"/>
  <c r="O36" i="4"/>
  <c r="O39" i="9"/>
  <c r="O31" i="9"/>
  <c r="P41" i="9" l="1"/>
  <c r="B40" i="9"/>
  <c r="P38" i="4"/>
  <c r="B37" i="4"/>
  <c r="P39" i="7"/>
  <c r="B38" i="7"/>
  <c r="O38" i="7"/>
  <c r="O34" i="4"/>
  <c r="O40" i="9"/>
  <c r="O35" i="9"/>
  <c r="P42" i="9" l="1"/>
  <c r="B41" i="9"/>
  <c r="P39" i="4"/>
  <c r="B38" i="4"/>
  <c r="P40" i="7"/>
  <c r="B39" i="7"/>
  <c r="O41" i="9"/>
  <c r="O38" i="4"/>
  <c r="O32" i="9"/>
  <c r="O39" i="7"/>
  <c r="O28" i="4"/>
  <c r="P43" i="9" l="1"/>
  <c r="B42" i="9"/>
  <c r="P40" i="4"/>
  <c r="B39" i="4"/>
  <c r="P41" i="7"/>
  <c r="B40" i="7"/>
  <c r="O42" i="9"/>
  <c r="O39" i="4"/>
  <c r="O33" i="9"/>
  <c r="O31" i="4"/>
  <c r="O40" i="7"/>
  <c r="P44" i="9" l="1"/>
  <c r="B43" i="9"/>
  <c r="P41" i="4"/>
  <c r="B40" i="4"/>
  <c r="P42" i="7"/>
  <c r="B41" i="7"/>
  <c r="O37" i="9"/>
  <c r="O41" i="7"/>
  <c r="O30" i="9"/>
  <c r="O34" i="9"/>
  <c r="O35" i="4"/>
  <c r="O40" i="4"/>
  <c r="O43" i="9"/>
  <c r="O26" i="9"/>
  <c r="B44" i="9" l="1"/>
  <c r="P45" i="9"/>
  <c r="P42" i="4"/>
  <c r="B41" i="4"/>
  <c r="P43" i="7"/>
  <c r="B42" i="7"/>
  <c r="O41" i="4"/>
  <c r="O32" i="4"/>
  <c r="O42" i="7"/>
  <c r="O44" i="9"/>
  <c r="B45" i="9" l="1"/>
  <c r="P46" i="9"/>
  <c r="P43" i="4"/>
  <c r="B42" i="4"/>
  <c r="P44" i="7"/>
  <c r="B43" i="7"/>
  <c r="O42" i="4"/>
  <c r="O43" i="7"/>
  <c r="O45" i="9"/>
  <c r="O33" i="4"/>
  <c r="B43" i="4" l="1"/>
  <c r="P44" i="4"/>
  <c r="P45" i="7"/>
  <c r="B44" i="7"/>
  <c r="O37" i="4"/>
  <c r="O43" i="4"/>
  <c r="O44" i="7"/>
  <c r="P45" i="4" l="1"/>
  <c r="B44" i="4"/>
  <c r="B45" i="7"/>
  <c r="P46" i="7"/>
  <c r="O44" i="4"/>
  <c r="O45" i="7"/>
  <c r="P46" i="4" l="1"/>
  <c r="B45" i="4"/>
  <c r="O45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<sst xmlns="http://schemas.openxmlformats.org/spreadsheetml/2006/main" count="590" uniqueCount="128">
  <si>
    <t>ラウンド</t>
  </si>
  <si>
    <t>←審判員連続時間</t>
  </si>
  <si>
    <t>時刻</t>
    <rPh sb="0" eb="2">
      <t>ジコク</t>
    </rPh>
    <phoneticPr fontId="5"/>
  </si>
  <si>
    <t>進行番号</t>
    <rPh sb="0" eb="2">
      <t>シンコウ</t>
    </rPh>
    <rPh sb="2" eb="4">
      <t>バンゴウ</t>
    </rPh>
    <phoneticPr fontId="5"/>
  </si>
  <si>
    <t>競技区分</t>
    <rPh sb="0" eb="2">
      <t>キョウギ</t>
    </rPh>
    <rPh sb="2" eb="4">
      <t>クブン</t>
    </rPh>
    <phoneticPr fontId="5"/>
  </si>
  <si>
    <t>種目</t>
    <phoneticPr fontId="5"/>
  </si>
  <si>
    <t>組数</t>
    <rPh sb="0" eb="1">
      <t>クミ</t>
    </rPh>
    <rPh sb="1" eb="2">
      <t>スウ</t>
    </rPh>
    <phoneticPr fontId="5"/>
  </si>
  <si>
    <t>H数</t>
    <phoneticPr fontId="5"/>
  </si>
  <si>
    <t>UP率</t>
    <rPh sb="2" eb="3">
      <t>リツ</t>
    </rPh>
    <phoneticPr fontId="5"/>
  </si>
  <si>
    <t>組数/H</t>
    <rPh sb="0" eb="2">
      <t>クミスウ</t>
    </rPh>
    <phoneticPr fontId="5"/>
  </si>
  <si>
    <t>UP数/H</t>
    <rPh sb="2" eb="3">
      <t>スウ</t>
    </rPh>
    <phoneticPr fontId="5"/>
  </si>
  <si>
    <t>次競技
迄時間</t>
    <rPh sb="0" eb="1">
      <t>ツギ</t>
    </rPh>
    <rPh sb="1" eb="3">
      <t>キョウギ</t>
    </rPh>
    <rPh sb="4" eb="5">
      <t>マデ</t>
    </rPh>
    <rPh sb="5" eb="7">
      <t>ジカン</t>
    </rPh>
    <phoneticPr fontId="5"/>
  </si>
  <si>
    <t>所要
時間</t>
    <rPh sb="0" eb="2">
      <t>ショヨウ</t>
    </rPh>
    <rPh sb="3" eb="5">
      <t>ジカン</t>
    </rPh>
    <phoneticPr fontId="5"/>
  </si>
  <si>
    <t>種目数</t>
    <rPh sb="0" eb="2">
      <t>シュモク</t>
    </rPh>
    <rPh sb="2" eb="3">
      <t>スウ</t>
    </rPh>
    <phoneticPr fontId="5"/>
  </si>
  <si>
    <t>秒/H</t>
    <rPh sb="0" eb="1">
      <t>ビョウ</t>
    </rPh>
    <phoneticPr fontId="5"/>
  </si>
  <si>
    <t>司会加
算(分)</t>
    <rPh sb="0" eb="2">
      <t>シカイ</t>
    </rPh>
    <rPh sb="2" eb="3">
      <t>カ</t>
    </rPh>
    <rPh sb="4" eb="5">
      <t>ザン</t>
    </rPh>
    <rPh sb="6" eb="7">
      <t>フン</t>
    </rPh>
    <phoneticPr fontId="5"/>
  </si>
  <si>
    <t>ラテン競技</t>
    <rPh sb="3" eb="5">
      <t>キョウギ</t>
    </rPh>
    <phoneticPr fontId="5"/>
  </si>
  <si>
    <t>C級戦</t>
    <rPh sb="1" eb="2">
      <t>キュウ</t>
    </rPh>
    <rPh sb="2" eb="3">
      <t>セン</t>
    </rPh>
    <phoneticPr fontId="5"/>
  </si>
  <si>
    <t>1次予選</t>
    <rPh sb="1" eb="2">
      <t>ジ</t>
    </rPh>
    <rPh sb="2" eb="4">
      <t>ヨセン</t>
    </rPh>
    <phoneticPr fontId="5"/>
  </si>
  <si>
    <t>SCR</t>
    <phoneticPr fontId="5"/>
  </si>
  <si>
    <t>ｽﾀﾝﾀﾞｰﾄﾞのみ</t>
    <phoneticPr fontId="5"/>
  </si>
  <si>
    <t>2級戦</t>
    <rPh sb="1" eb="2">
      <t>キュウ</t>
    </rPh>
    <rPh sb="2" eb="3">
      <t>セン</t>
    </rPh>
    <phoneticPr fontId="5"/>
  </si>
  <si>
    <t>準決勝</t>
    <rPh sb="0" eb="3">
      <t>ジュンケッショウ</t>
    </rPh>
    <phoneticPr fontId="5"/>
  </si>
  <si>
    <t>CR</t>
    <phoneticPr fontId="5"/>
  </si>
  <si>
    <t>ｼﾆｱⅢC</t>
    <phoneticPr fontId="5"/>
  </si>
  <si>
    <t>ｼﾆｱⅢB</t>
    <phoneticPr fontId="5"/>
  </si>
  <si>
    <t>SR</t>
    <phoneticPr fontId="5"/>
  </si>
  <si>
    <t>ｼﾆｱⅡB</t>
    <phoneticPr fontId="5"/>
  </si>
  <si>
    <t>2次予選</t>
    <rPh sb="1" eb="2">
      <t>ジ</t>
    </rPh>
    <rPh sb="2" eb="4">
      <t>ヨセン</t>
    </rPh>
    <phoneticPr fontId="5"/>
  </si>
  <si>
    <t>1級戦</t>
    <rPh sb="1" eb="2">
      <t>キュウ</t>
    </rPh>
    <rPh sb="2" eb="3">
      <t>セン</t>
    </rPh>
    <phoneticPr fontId="5"/>
  </si>
  <si>
    <t xml:space="preserve">イ ン タ ー バ ル </t>
    <phoneticPr fontId="5"/>
  </si>
  <si>
    <t>ラテン種目</t>
    <rPh sb="3" eb="5">
      <t>シュモク</t>
    </rPh>
    <phoneticPr fontId="5"/>
  </si>
  <si>
    <t>決勝</t>
    <rPh sb="0" eb="2">
      <t>ケッショウ</t>
    </rPh>
    <phoneticPr fontId="5"/>
  </si>
  <si>
    <t>順位</t>
    <rPh sb="0" eb="2">
      <t>ジュンイ</t>
    </rPh>
    <phoneticPr fontId="5"/>
  </si>
  <si>
    <t>ラテン表彰式</t>
    <rPh sb="3" eb="4">
      <t>オモテ</t>
    </rPh>
    <rPh sb="4" eb="5">
      <t>アキラ</t>
    </rPh>
    <rPh sb="5" eb="6">
      <t>シキ</t>
    </rPh>
    <phoneticPr fontId="5"/>
  </si>
  <si>
    <t>昼　　　　食</t>
    <rPh sb="0" eb="1">
      <t>ヒル</t>
    </rPh>
    <rPh sb="5" eb="6">
      <t>ショク</t>
    </rPh>
    <phoneticPr fontId="5"/>
  </si>
  <si>
    <t>スタンダード競技</t>
    <rPh sb="6" eb="8">
      <t>キョウギ</t>
    </rPh>
    <phoneticPr fontId="5"/>
  </si>
  <si>
    <t>WTF</t>
    <phoneticPr fontId="5"/>
  </si>
  <si>
    <t>WT</t>
    <phoneticPr fontId="5"/>
  </si>
  <si>
    <t>WF</t>
    <phoneticPr fontId="5"/>
  </si>
  <si>
    <t>3次予選</t>
    <rPh sb="1" eb="2">
      <t>ジ</t>
    </rPh>
    <rPh sb="2" eb="4">
      <t>ヨセン</t>
    </rPh>
    <phoneticPr fontId="5"/>
  </si>
  <si>
    <t>TF</t>
    <phoneticPr fontId="5"/>
  </si>
  <si>
    <t>スタンダード種目</t>
    <rPh sb="6" eb="8">
      <t>シュモク</t>
    </rPh>
    <phoneticPr fontId="5"/>
  </si>
  <si>
    <t>スタンダード表彰式</t>
    <rPh sb="6" eb="9">
      <t>ヒョウショウシキ</t>
    </rPh>
    <phoneticPr fontId="5"/>
  </si>
  <si>
    <t>閉会の辞</t>
    <rPh sb="0" eb="2">
      <t>ヘイカイ</t>
    </rPh>
    <rPh sb="3" eb="4">
      <t>ジ</t>
    </rPh>
    <phoneticPr fontId="5"/>
  </si>
  <si>
    <t>競技時間</t>
    <rPh sb="0" eb="2">
      <t>キョウギ</t>
    </rPh>
    <rPh sb="2" eb="4">
      <t>ジカン</t>
    </rPh>
    <phoneticPr fontId="5"/>
  </si>
  <si>
    <t>ｼﾆｱⅢC級戦</t>
    <rPh sb="5" eb="6">
      <t>キュウ</t>
    </rPh>
    <rPh sb="6" eb="7">
      <t>セン</t>
    </rPh>
    <phoneticPr fontId="5"/>
  </si>
  <si>
    <t>ｼﾆｱⅢB級戦</t>
    <rPh sb="5" eb="7">
      <t>キュウセン</t>
    </rPh>
    <phoneticPr fontId="5"/>
  </si>
  <si>
    <t>ｼﾆｱⅡB級戦</t>
    <rPh sb="5" eb="7">
      <t>キュウセン</t>
    </rPh>
    <phoneticPr fontId="5"/>
  </si>
  <si>
    <t>1級</t>
    <rPh sb="1" eb="2">
      <t>キュウ</t>
    </rPh>
    <phoneticPr fontId="5"/>
  </si>
  <si>
    <t>2級</t>
    <rPh sb="1" eb="2">
      <t>キュウ</t>
    </rPh>
    <phoneticPr fontId="5"/>
  </si>
  <si>
    <t>選手受付</t>
    <rPh sb="0" eb="1">
      <t>セン</t>
    </rPh>
    <rPh sb="1" eb="2">
      <t>テ</t>
    </rPh>
    <rPh sb="2" eb="3">
      <t>ウケ</t>
    </rPh>
    <rPh sb="3" eb="4">
      <t>ヅケ</t>
    </rPh>
    <phoneticPr fontId="5"/>
  </si>
  <si>
    <t>ﾗﾃﾝ&amp;ｽﾀﾝﾀﾞｰﾄﾞ</t>
    <phoneticPr fontId="5"/>
  </si>
  <si>
    <t>小計</t>
    <rPh sb="0" eb="2">
      <t>ショウケイ</t>
    </rPh>
    <phoneticPr fontId="5"/>
  </si>
  <si>
    <t>総計</t>
    <rPh sb="0" eb="2">
      <t>ソウケイ</t>
    </rPh>
    <phoneticPr fontId="5"/>
  </si>
  <si>
    <t>ﾁｪｱﾊﾟｰｿﾝ諸注意・審判員紹介</t>
    <rPh sb="8" eb="9">
      <t>モロ</t>
    </rPh>
    <rPh sb="9" eb="11">
      <t>チュウイ</t>
    </rPh>
    <rPh sb="12" eb="15">
      <t>シンパンイン</t>
    </rPh>
    <rPh sb="15" eb="17">
      <t>ショウカイ</t>
    </rPh>
    <phoneticPr fontId="5"/>
  </si>
  <si>
    <t>開会式・ﾁｪｱﾊﾟｰｿﾝ諸注意・審判員紹介</t>
    <rPh sb="0" eb="1">
      <t>カイ</t>
    </rPh>
    <rPh sb="1" eb="2">
      <t>カイ</t>
    </rPh>
    <rPh sb="2" eb="3">
      <t>シキ</t>
    </rPh>
    <phoneticPr fontId="5"/>
  </si>
  <si>
    <t>（※）都連ホームページ＜資料集＜各種資料・書類様式＜競技会開催関連の中に保存してあります。</t>
    <rPh sb="3" eb="5">
      <t>トレン</t>
    </rPh>
    <rPh sb="12" eb="14">
      <t>シリョウ</t>
    </rPh>
    <rPh sb="14" eb="15">
      <t>シュウ</t>
    </rPh>
    <rPh sb="16" eb="18">
      <t>カクシュ</t>
    </rPh>
    <rPh sb="18" eb="20">
      <t>シリョウ</t>
    </rPh>
    <rPh sb="21" eb="23">
      <t>ショルイ</t>
    </rPh>
    <rPh sb="23" eb="25">
      <t>ヨウシキ</t>
    </rPh>
    <rPh sb="26" eb="29">
      <t>キョウギカイ</t>
    </rPh>
    <rPh sb="29" eb="31">
      <t>カイサイ</t>
    </rPh>
    <rPh sb="31" eb="33">
      <t>カンレン</t>
    </rPh>
    <rPh sb="34" eb="35">
      <t>ナカ</t>
    </rPh>
    <rPh sb="36" eb="38">
      <t>ホゾン</t>
    </rPh>
    <phoneticPr fontId="5"/>
  </si>
  <si>
    <t>9:00～9：20</t>
    <phoneticPr fontId="5"/>
  </si>
  <si>
    <t>11：00～11：30</t>
    <phoneticPr fontId="5"/>
  </si>
  <si>
    <t>競技会タイムテーブル作成担当者各位</t>
    <rPh sb="0" eb="3">
      <t>キョウギカイ</t>
    </rPh>
    <rPh sb="15" eb="17">
      <t>カクイ</t>
    </rPh>
    <phoneticPr fontId="14"/>
  </si>
  <si>
    <t>東京都ダンススポーツ連盟</t>
    <rPh sb="0" eb="2">
      <t>レンメイ</t>
    </rPh>
    <phoneticPr fontId="14"/>
  </si>
  <si>
    <t>タイムテーブル作成〜HP掲載までの流れについて</t>
    <rPh sb="0" eb="2">
      <t>サクセイ</t>
    </rPh>
    <phoneticPr fontId="14"/>
  </si>
  <si>
    <t>今後は下記のとおりの流れになりますので、ご協力宜しくお願い致します。</t>
    <rPh sb="0" eb="2">
      <t>コンゴ</t>
    </rPh>
    <phoneticPr fontId="14"/>
  </si>
  <si>
    <t>区市連盟担当者がタイムテーブル作成後、作成者以外の1人以上で記載内容を確認する。</t>
    <rPh sb="0" eb="1">
      <t>カク</t>
    </rPh>
    <phoneticPr fontId="14"/>
  </si>
  <si>
    <t>タイムテーブルの最下行に作成者及び確認者の氏名を記載する。
（作成者・確認者氏名はHP掲載時には削除します）</t>
    <rPh sb="0" eb="3">
      <t>カイサイビ、ツギ</t>
    </rPh>
    <phoneticPr fontId="14"/>
  </si>
  <si>
    <t>HP掲載用タイムテーブルの最後に次の１行を追記する。
「このタイムテーブルに関するお問合わせは、〇〇区(市)ダンススポーツ連盟：担当〇〇(携帯番号等)まで」</t>
    <rPh sb="0" eb="2">
      <t>シュウセイ</t>
    </rPh>
    <rPh sb="5" eb="7">
      <t>バアイ</t>
    </rPh>
    <rPh sb="10" eb="12">
      <t>ナンド</t>
    </rPh>
    <rPh sb="24" eb="25">
      <t>ノチ</t>
    </rPh>
    <rPh sb="26" eb="28">
      <t>ジゼン</t>
    </rPh>
    <rPh sb="28" eb="30">
      <t>シンサ</t>
    </rPh>
    <rPh sb="30" eb="32">
      <t>シュウリョウ</t>
    </rPh>
    <phoneticPr fontId="14"/>
  </si>
  <si>
    <t>受付時間を掲載する場合は、その旨と内容をメールに記載してください。
（シラバスに記載されていれば不要です）</t>
    <rPh sb="0" eb="2">
      <t>ウンヨウブ</t>
    </rPh>
    <phoneticPr fontId="14"/>
  </si>
  <si>
    <t>　　都連では下記対応をいたします</t>
    <rPh sb="2" eb="4">
      <t xml:space="preserve">トレン </t>
    </rPh>
    <rPh sb="6" eb="8">
      <t xml:space="preserve">カキ </t>
    </rPh>
    <rPh sb="8" eb="10">
      <t xml:space="preserve">タイオウ </t>
    </rPh>
    <phoneticPr fontId="12"/>
  </si>
  <si>
    <t>事務局長</t>
    <rPh sb="0" eb="4">
      <t>ジムキョクチョウ</t>
    </rPh>
    <phoneticPr fontId="14"/>
  </si>
  <si>
    <t>競技部長</t>
    <rPh sb="0" eb="2">
      <t>キョウギ</t>
    </rPh>
    <rPh sb="2" eb="4">
      <t>ブチョウ</t>
    </rPh>
    <phoneticPr fontId="14"/>
  </si>
  <si>
    <t>福田 禎</t>
    <rPh sb="0" eb="2">
      <t>フクダ</t>
    </rPh>
    <rPh sb="3" eb="4">
      <t>タダシ</t>
    </rPh>
    <phoneticPr fontId="14"/>
  </si>
  <si>
    <t>此村 義明</t>
    <rPh sb="0" eb="1">
      <t>シ</t>
    </rPh>
    <rPh sb="1" eb="2">
      <t>ムラ</t>
    </rPh>
    <rPh sb="3" eb="5">
      <t>ヨシアキ</t>
    </rPh>
    <phoneticPr fontId="14"/>
  </si>
  <si>
    <t>区市連盟確認後、大会１週間前にはタイムテーブルを都連にメールする。
（タイムテーブルは最終的に決まったシート１つのみにすること） 
 To:此村 義明（tkydsf2022hp@gmail.com)</t>
    <rPh sb="0" eb="2">
      <t>ジゼン</t>
    </rPh>
    <rPh sb="2" eb="4">
      <t>シンサ</t>
    </rPh>
    <rPh sb="4" eb="6">
      <t>シュウリョウ</t>
    </rPh>
    <rPh sb="6" eb="7">
      <t>バン</t>
    </rPh>
    <rPh sb="19" eb="21">
      <t>ブチョウ</t>
    </rPh>
    <phoneticPr fontId="14"/>
  </si>
  <si>
    <t>原則として、内容の審査は行ないません。しかし、内容に気付いたことを連絡することもありまので、早急に返答をお願いします。</t>
    <rPh sb="0" eb="2">
      <t>ゲンソク</t>
    </rPh>
    <rPh sb="23" eb="25">
      <t>ナイヨウ</t>
    </rPh>
    <phoneticPr fontId="12"/>
  </si>
  <si>
    <t>タイムテーブルに関するお問合せ先の記載がない場合は、
区市連盟の事務局を記載させていただきますので、予めご了承下さい。</t>
    <rPh sb="8" eb="9">
      <t>カン</t>
    </rPh>
    <rPh sb="12" eb="14">
      <t>トイアワ</t>
    </rPh>
    <rPh sb="15" eb="16">
      <t>サキ</t>
    </rPh>
    <rPh sb="17" eb="19">
      <t>キサイ</t>
    </rPh>
    <rPh sb="22" eb="24">
      <t>バアイ</t>
    </rPh>
    <rPh sb="27" eb="28">
      <t>ク</t>
    </rPh>
    <rPh sb="28" eb="29">
      <t>シ</t>
    </rPh>
    <rPh sb="29" eb="31">
      <t>レンメイ</t>
    </rPh>
    <rPh sb="32" eb="35">
      <t>ジムキョク</t>
    </rPh>
    <rPh sb="36" eb="38">
      <t>キサイ</t>
    </rPh>
    <rPh sb="50" eb="51">
      <t>アラカジ</t>
    </rPh>
    <rPh sb="53" eb="56">
      <t>リョウショウクダ</t>
    </rPh>
    <phoneticPr fontId="12"/>
  </si>
  <si>
    <t>第○○回○○○ダンススポーツ大会タイムテーブル雛型</t>
    <rPh sb="0" eb="1">
      <t>ダイ</t>
    </rPh>
    <rPh sb="3" eb="4">
      <t>カイ</t>
    </rPh>
    <rPh sb="14" eb="16">
      <t>タイカイ</t>
    </rPh>
    <rPh sb="23" eb="25">
      <t>ヒナガタ</t>
    </rPh>
    <phoneticPr fontId="5"/>
  </si>
  <si>
    <t>次競技迄時間
計算用（※印刷範囲外）</t>
    <rPh sb="7" eb="10">
      <t>ケイサンヨウ</t>
    </rPh>
    <rPh sb="12" eb="14">
      <t>インサツ</t>
    </rPh>
    <rPh sb="14" eb="17">
      <t>ハンイガイ</t>
    </rPh>
    <phoneticPr fontId="12"/>
  </si>
  <si>
    <t>種別</t>
    <rPh sb="0" eb="2">
      <t>シュベツ</t>
    </rPh>
    <phoneticPr fontId="12"/>
  </si>
  <si>
    <t>La</t>
    <phoneticPr fontId="12"/>
  </si>
  <si>
    <t>決勝</t>
    <rPh sb="0" eb="2">
      <t>ケッショウ</t>
    </rPh>
    <phoneticPr fontId="12"/>
  </si>
  <si>
    <t>St</t>
    <phoneticPr fontId="12"/>
  </si>
  <si>
    <t>1次予選</t>
    <rPh sb="1" eb="2">
      <t>ジ</t>
    </rPh>
    <rPh sb="2" eb="4">
      <t>ヨセン</t>
    </rPh>
    <phoneticPr fontId="12"/>
  </si>
  <si>
    <t>リダンス</t>
    <phoneticPr fontId="12"/>
  </si>
  <si>
    <t>2次予選</t>
    <rPh sb="1" eb="2">
      <t>ジ</t>
    </rPh>
    <rPh sb="2" eb="4">
      <t>ヨセン</t>
    </rPh>
    <phoneticPr fontId="12"/>
  </si>
  <si>
    <t>単科</t>
    <rPh sb="0" eb="2">
      <t>タンカ</t>
    </rPh>
    <phoneticPr fontId="12"/>
  </si>
  <si>
    <t>3次予選</t>
    <rPh sb="1" eb="2">
      <t>ジ</t>
    </rPh>
    <rPh sb="2" eb="4">
      <t>ヨセン</t>
    </rPh>
    <phoneticPr fontId="12"/>
  </si>
  <si>
    <t>総合</t>
    <rPh sb="0" eb="2">
      <t>ソウゴウ</t>
    </rPh>
    <phoneticPr fontId="12"/>
  </si>
  <si>
    <t>4次予選</t>
    <rPh sb="1" eb="2">
      <t>ジ</t>
    </rPh>
    <rPh sb="2" eb="4">
      <t>ヨセン</t>
    </rPh>
    <phoneticPr fontId="12"/>
  </si>
  <si>
    <t>5次予選</t>
    <rPh sb="1" eb="2">
      <t>ジ</t>
    </rPh>
    <rPh sb="2" eb="4">
      <t>ヨセン</t>
    </rPh>
    <phoneticPr fontId="12"/>
  </si>
  <si>
    <t>準決勝</t>
    <rPh sb="0" eb="3">
      <t>ジュンケッショウ</t>
    </rPh>
    <phoneticPr fontId="12"/>
  </si>
  <si>
    <t>La</t>
  </si>
  <si>
    <t>※ タイムテーブルはあくまでも目安です。変更となる場合もありますので、ご注意ください。
※ このタイムテーブルに関するお問合わせは、〇〇区(市)ダンススポーツ連盟：担当〇〇(携帯番号等)まで</t>
    <rPh sb="20" eb="22">
      <t>ヘンコウ</t>
    </rPh>
    <rPh sb="25" eb="27">
      <t>バアイ</t>
    </rPh>
    <rPh sb="36" eb="38">
      <t>チュウイ</t>
    </rPh>
    <phoneticPr fontId="12"/>
  </si>
  <si>
    <t>※ タイムテーブルはあくまでも目安です。変更となる場合もありますので、ご注意ください。
※ このタイムテーブルに関するお問合わせは、〇〇区(市)ダンススポーツ連盟：担当〇〇(携帯番号等)まで</t>
    <phoneticPr fontId="12"/>
  </si>
  <si>
    <t>No.</t>
    <phoneticPr fontId="12"/>
  </si>
  <si>
    <t>競技名称</t>
    <rPh sb="0" eb="2">
      <t>キョウギ</t>
    </rPh>
    <rPh sb="2" eb="4">
      <t>メイショウ</t>
    </rPh>
    <phoneticPr fontId="12"/>
  </si>
  <si>
    <t>競技種別</t>
    <rPh sb="0" eb="2">
      <t>キョウギ</t>
    </rPh>
    <rPh sb="2" eb="4">
      <t>シュベツ</t>
    </rPh>
    <phoneticPr fontId="12"/>
  </si>
  <si>
    <t>H</t>
    <phoneticPr fontId="12"/>
  </si>
  <si>
    <t>Up</t>
    <phoneticPr fontId="12"/>
  </si>
  <si>
    <t>St</t>
  </si>
  <si>
    <t>1級戦</t>
  </si>
  <si>
    <t>2級戦</t>
  </si>
  <si>
    <t>C級戦</t>
  </si>
  <si>
    <t>ｼﾆｱⅢB級戦</t>
  </si>
  <si>
    <t>ｼﾆｱⅢC級戦</t>
  </si>
  <si>
    <t>タイムテーブルシート名</t>
    <rPh sb="10" eb="11">
      <t>メイ</t>
    </rPh>
    <phoneticPr fontId="12"/>
  </si>
  <si>
    <t>ヒート設定</t>
    <rPh sb="3" eb="5">
      <t>セッテイ</t>
    </rPh>
    <phoneticPr fontId="12"/>
  </si>
  <si>
    <t>競技進行番号</t>
    <rPh sb="0" eb="2">
      <t>キョウギ</t>
    </rPh>
    <rPh sb="2" eb="4">
      <t>シンコウ</t>
    </rPh>
    <rPh sb="4" eb="6">
      <t>バンゴウ</t>
    </rPh>
    <phoneticPr fontId="12"/>
  </si>
  <si>
    <t>1次</t>
    <rPh sb="1" eb="2">
      <t>ジ</t>
    </rPh>
    <phoneticPr fontId="12"/>
  </si>
  <si>
    <t>2次</t>
    <rPh sb="1" eb="2">
      <t>ジ</t>
    </rPh>
    <phoneticPr fontId="12"/>
  </si>
  <si>
    <t>3次</t>
    <rPh sb="1" eb="2">
      <t>ジ</t>
    </rPh>
    <phoneticPr fontId="12"/>
  </si>
  <si>
    <t>4次</t>
    <rPh sb="1" eb="2">
      <t>ジ</t>
    </rPh>
    <phoneticPr fontId="12"/>
  </si>
  <si>
    <t>5次</t>
    <rPh sb="1" eb="2">
      <t>ジ</t>
    </rPh>
    <phoneticPr fontId="12"/>
  </si>
  <si>
    <t>準決</t>
    <rPh sb="0" eb="2">
      <t>ジュンケツ</t>
    </rPh>
    <phoneticPr fontId="12"/>
  </si>
  <si>
    <t>雛型2022</t>
    <phoneticPr fontId="12"/>
  </si>
  <si>
    <t>ｼﾆｱⅡB級戦</t>
  </si>
  <si>
    <t>Ｈ数</t>
  </si>
  <si>
    <t>Ｈ数</t>
    <phoneticPr fontId="5"/>
  </si>
  <si>
    <t>ＵＰ数</t>
    <rPh sb="2" eb="3">
      <t>カズ</t>
    </rPh>
    <phoneticPr fontId="5"/>
  </si>
  <si>
    <t>SCR</t>
  </si>
  <si>
    <t>CR</t>
  </si>
  <si>
    <t>SR</t>
  </si>
  <si>
    <t>WTF</t>
  </si>
  <si>
    <t>WT</t>
  </si>
  <si>
    <t>WF</t>
  </si>
  <si>
    <t>TF</t>
  </si>
  <si>
    <t>2023年5月1日(月)</t>
    <rPh sb="10" eb="11">
      <t>ゲツ</t>
    </rPh>
    <phoneticPr fontId="14"/>
  </si>
  <si>
    <t>※ Excel2021以降または Office365 専用機能</t>
    <rPh sb="11" eb="13">
      <t>イコウ</t>
    </rPh>
    <rPh sb="27" eb="31">
      <t>センヨウキノウ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</si>
</sst>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&quot;年&quot;m&quot;月&quot;d&quot;日&quot;\(aaa\)"/>
  </numFmts>
  <fonts count="21" x14ac:knownFonts="1">
    <font>
      <sz val="12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rgb="FF7030A0"/>
      <name val="ＭＳ ゴシック"/>
      <family val="3"/>
      <charset val="128"/>
    </font>
    <font>
      <sz val="12"/>
      <color rgb="FF7030A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2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rgb="FF000000"/>
      <name val="ＭＳ Ｐゴシック"/>
      <family val="2"/>
      <charset val="128"/>
    </font>
    <font>
      <sz val="12"/>
      <color theme="1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20" fontId="7" fillId="0" borderId="2" xfId="1" applyNumberFormat="1" applyFont="1" applyBorder="1" applyAlignment="1">
      <alignment horizontal="center" vertical="center"/>
    </xf>
    <xf numFmtId="0" fontId="7" fillId="0" borderId="2" xfId="1" applyFont="1" applyBorder="1">
      <alignment vertical="center"/>
    </xf>
    <xf numFmtId="9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20" fontId="8" fillId="0" borderId="2" xfId="1" applyNumberFormat="1" applyFont="1" applyBorder="1" applyAlignment="1">
      <alignment horizontal="center" vertical="center"/>
    </xf>
    <xf numFmtId="0" fontId="8" fillId="0" borderId="2" xfId="1" applyFont="1" applyBorder="1">
      <alignment vertical="center"/>
    </xf>
    <xf numFmtId="20" fontId="7" fillId="0" borderId="5" xfId="1" applyNumberFormat="1" applyFont="1" applyBorder="1" applyAlignment="1">
      <alignment horizontal="center" vertical="center" wrapText="1" shrinkToFit="1"/>
    </xf>
    <xf numFmtId="0" fontId="7" fillId="0" borderId="8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8" fillId="0" borderId="1" xfId="1" applyFont="1" applyBorder="1" applyAlignment="1">
      <alignment vertical="center" wrapText="1"/>
    </xf>
    <xf numFmtId="0" fontId="7" fillId="0" borderId="2" xfId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shrinkToFit="1"/>
    </xf>
    <xf numFmtId="0" fontId="11" fillId="2" borderId="3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20" fontId="8" fillId="3" borderId="2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2" xfId="1" applyFont="1" applyFill="1" applyBorder="1">
      <alignment vertical="center"/>
    </xf>
    <xf numFmtId="20" fontId="7" fillId="3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 shrinkToFit="1"/>
    </xf>
    <xf numFmtId="0" fontId="13" fillId="0" borderId="0" xfId="2" applyFont="1">
      <alignment vertical="center"/>
    </xf>
    <xf numFmtId="0" fontId="15" fillId="0" borderId="0" xfId="2" applyFont="1">
      <alignment vertical="center"/>
    </xf>
    <xf numFmtId="0" fontId="3" fillId="0" borderId="0" xfId="2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left" vertical="center" indent="1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shrinkToFit="1"/>
    </xf>
    <xf numFmtId="0" fontId="19" fillId="0" borderId="0" xfId="3">
      <alignment vertical="center"/>
    </xf>
    <xf numFmtId="0" fontId="6" fillId="0" borderId="0" xfId="3" applyFont="1">
      <alignment vertical="center"/>
    </xf>
    <xf numFmtId="20" fontId="7" fillId="2" borderId="3" xfId="1" applyNumberFormat="1" applyFont="1" applyFill="1" applyBorder="1" applyAlignment="1">
      <alignment horizontal="center" vertical="center" wrapText="1"/>
    </xf>
    <xf numFmtId="9" fontId="7" fillId="0" borderId="2" xfId="1" applyNumberFormat="1" applyFont="1" applyBorder="1">
      <alignment vertical="center"/>
    </xf>
    <xf numFmtId="176" fontId="7" fillId="0" borderId="2" xfId="1" applyNumberFormat="1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19" fillId="0" borderId="0" xfId="3" applyAlignment="1">
      <alignment vertical="center" shrinkToFit="1"/>
    </xf>
    <xf numFmtId="9" fontId="7" fillId="3" borderId="2" xfId="1" applyNumberFormat="1" applyFont="1" applyFill="1" applyBorder="1">
      <alignment vertical="center"/>
    </xf>
    <xf numFmtId="176" fontId="7" fillId="3" borderId="2" xfId="1" applyNumberFormat="1" applyFont="1" applyFill="1" applyBorder="1">
      <alignment vertical="center"/>
    </xf>
    <xf numFmtId="0" fontId="2" fillId="0" borderId="0" xfId="4">
      <alignment vertical="center"/>
    </xf>
    <xf numFmtId="0" fontId="19" fillId="0" borderId="2" xfId="3" applyBorder="1" applyAlignment="1">
      <alignment vertical="center" wrapText="1"/>
    </xf>
    <xf numFmtId="0" fontId="19" fillId="0" borderId="2" xfId="3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6" borderId="2" xfId="0" applyFill="1" applyBorder="1">
      <alignment vertical="center"/>
    </xf>
    <xf numFmtId="0" fontId="7" fillId="0" borderId="3" xfId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7" fillId="0" borderId="0" xfId="2" applyFont="1" applyAlignment="1">
      <alignment horizontal="center" vertical="center"/>
    </xf>
    <xf numFmtId="0" fontId="16" fillId="0" borderId="5" xfId="2" applyFont="1" applyBorder="1" applyAlignment="1">
      <alignment horizontal="left" vertical="center"/>
    </xf>
    <xf numFmtId="0" fontId="16" fillId="0" borderId="6" xfId="2" applyFont="1" applyBorder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0" fontId="16" fillId="0" borderId="9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left" vertical="center" wrapText="1"/>
    </xf>
    <xf numFmtId="0" fontId="16" fillId="0" borderId="10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/>
    </xf>
    <xf numFmtId="0" fontId="16" fillId="0" borderId="5" xfId="2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0" fontId="7" fillId="0" borderId="8" xfId="1" applyFont="1" applyBorder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177" fontId="8" fillId="0" borderId="1" xfId="1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shrinkToFit="1"/>
    </xf>
    <xf numFmtId="0" fontId="7" fillId="5" borderId="2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2" xfId="0" applyFill="1" applyBorder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</cellXfs>
  <cellStyles count="6">
    <cellStyle name="標準" xfId="0" builtinId="0"/>
    <cellStyle name="標準 2" xfId="1" xr:uid="{462B55BC-7683-479A-9FAC-812F2194174D}"/>
    <cellStyle name="標準 3" xfId="2" xr:uid="{6B4E86E0-D501-6843-B09C-D10A75AA9C89}"/>
    <cellStyle name="標準 3 2" xfId="3" xr:uid="{454E7F5B-A982-4C41-947E-BD81AE4794A3}"/>
    <cellStyle name="標準 4" xfId="4" xr:uid="{8D9D55CA-28EC-4F6A-BFE6-6E8BBD8D323B}"/>
    <cellStyle name="標準 5" xfId="5" xr:uid="{CB143033-CEE0-4272-BCC4-60B6D362A532}"/>
  </cellStyles>
  <dxfs count="15"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7C80"/>
      <color rgb="FFFF9999"/>
      <color rgb="FFFF66FF"/>
      <color rgb="FFFF99FF"/>
      <color rgb="FFCC99FF"/>
      <color rgb="FF66CCFF"/>
      <color rgb="FFFF0000"/>
      <color rgb="FF66FFFF"/>
      <color rgb="FFFFD9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409574</xdr:colOff>
      <xdr:row>55</xdr:row>
      <xdr:rowOff>133350</xdr:rowOff>
    </xdr:from>
    <xdr:to>
      <xdr:col>21</xdr:col>
      <xdr:colOff>762000</xdr:colOff>
      <xdr:row>61</xdr:row>
      <xdr:rowOff>142875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C6B21C4-BAEE-4231-A59E-58F78DF42D0D}"/>
            </a:ext>
          </a:extLst>
        </xdr:cNvPr>
        <xdr:cNvSpPr/>
      </xdr:nvSpPr>
      <xdr:spPr>
        <a:xfrm>
          <a:off x="12315824" y="13658850"/>
          <a:ext cx="2371726" cy="1095375"/>
        </a:xfrm>
        <a:prstGeom prst="wedgeRoundRectCallout">
          <a:avLst>
            <a:gd name="adj1" fmla="val -39582"/>
            <a:gd name="adj2" fmla="val -87533"/>
            <a:gd name="adj3" fmla="val 16667"/>
          </a:avLst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挿入・コピー用</a:t>
          </a:r>
          <a:r>
            <a:rPr kumimoji="1" lang="en-US" altLang="ja-JP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r>
            <a:rPr kumimoji="1" lang="en-US" altLang="ja-JP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A</a:t>
          </a:r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列も忘れずコピーしてください。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56</xdr:row>
      <xdr:rowOff>171450</xdr:rowOff>
    </xdr:from>
    <xdr:to>
      <xdr:col>28</xdr:col>
      <xdr:colOff>333375</xdr:colOff>
      <xdr:row>86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9C79F7E-7A37-47CB-9400-301E0A8692B7}"/>
            </a:ext>
          </a:extLst>
        </xdr:cNvPr>
        <xdr:cNvSpPr/>
      </xdr:nvSpPr>
      <xdr:spPr>
        <a:xfrm>
          <a:off x="7772400" y="13877925"/>
          <a:ext cx="11315700" cy="5257800"/>
        </a:xfrm>
        <a:prstGeom prst="wedgeRectCallout">
          <a:avLst>
            <a:gd name="adj1" fmla="val -31944"/>
            <a:gd name="adj2" fmla="val -61482"/>
          </a:avLst>
        </a:prstGeom>
        <a:solidFill>
          <a:schemeClr val="accent5">
            <a:lumMod val="60000"/>
            <a:lumOff val="40000"/>
            <a:alpha val="50196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行の挿入方法</a:t>
          </a:r>
          <a:r>
            <a:rPr kumimoji="1" lang="en-US" altLang="ja-JP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１．目的の行を選択します。</a:t>
          </a:r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１－１．右側行番号にカーソルを当てると、「➜」に変わります。</a:t>
          </a:r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１－２．その状態でクリックします</a:t>
          </a:r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２．行ごとコピーします。</a:t>
          </a:r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３．挿入したい場所の上の行を選択します。</a:t>
          </a:r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（選択した行の下に挿入されるため）</a:t>
          </a:r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４．右クリックのメニューから、「コピーしたセルの挿入」を選択します。</a:t>
          </a:r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24</xdr:col>
      <xdr:colOff>200026</xdr:colOff>
      <xdr:row>5</xdr:row>
      <xdr:rowOff>133350</xdr:rowOff>
    </xdr:from>
    <xdr:to>
      <xdr:col>28</xdr:col>
      <xdr:colOff>123825</xdr:colOff>
      <xdr:row>13</xdr:row>
      <xdr:rowOff>28575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5EECA7E-106D-4522-A700-33FD9AF38588}"/>
            </a:ext>
          </a:extLst>
        </xdr:cNvPr>
        <xdr:cNvSpPr/>
      </xdr:nvSpPr>
      <xdr:spPr>
        <a:xfrm>
          <a:off x="16249651" y="1543050"/>
          <a:ext cx="2628899" cy="1876425"/>
        </a:xfrm>
        <a:prstGeom prst="wedgeRoundRectCallout">
          <a:avLst>
            <a:gd name="adj1" fmla="val -167134"/>
            <a:gd name="adj2" fmla="val -83852"/>
            <a:gd name="adj3" fmla="val 16667"/>
          </a:avLst>
        </a:prstGeom>
        <a:solidFill>
          <a:schemeClr val="accent2">
            <a:lumMod val="40000"/>
            <a:lumOff val="60000"/>
            <a:alpha val="50196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この背景色の列には計算式が入っています。</a:t>
          </a:r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通常はそのまま使用してください。（但し、必要があれば各自で変更してください。）</a:t>
          </a:r>
        </a:p>
      </xdr:txBody>
    </xdr:sp>
    <xdr:clientData/>
  </xdr:twoCellAnchor>
  <xdr:twoCellAnchor>
    <xdr:from>
      <xdr:col>24</xdr:col>
      <xdr:colOff>200025</xdr:colOff>
      <xdr:row>25</xdr:row>
      <xdr:rowOff>142875</xdr:rowOff>
    </xdr:from>
    <xdr:to>
      <xdr:col>28</xdr:col>
      <xdr:colOff>19050</xdr:colOff>
      <xdr:row>29</xdr:row>
      <xdr:rowOff>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B6F1F3C-6727-4B22-AD1C-5C248B9AB71B}"/>
            </a:ext>
          </a:extLst>
        </xdr:cNvPr>
        <xdr:cNvSpPr/>
      </xdr:nvSpPr>
      <xdr:spPr>
        <a:xfrm>
          <a:off x="16249650" y="6505575"/>
          <a:ext cx="2524125" cy="847725"/>
        </a:xfrm>
        <a:prstGeom prst="wedgeRoundRectCallout">
          <a:avLst>
            <a:gd name="adj1" fmla="val -58084"/>
            <a:gd name="adj2" fmla="val -37886"/>
            <a:gd name="adj3" fmla="val 16667"/>
          </a:avLst>
        </a:prstGeom>
        <a:solidFill>
          <a:srgbClr val="00B0F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=</a:t>
          </a:r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</a:t>
          </a:r>
          <a:r>
            <a:rPr kumimoji="1" lang="en-US" altLang="ja-JP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次予選の組数セル」を入力</a:t>
          </a:r>
        </a:p>
      </xdr:txBody>
    </xdr:sp>
    <xdr:clientData/>
  </xdr:twoCellAnchor>
  <xdr:twoCellAnchor>
    <xdr:from>
      <xdr:col>24</xdr:col>
      <xdr:colOff>247650</xdr:colOff>
      <xdr:row>1</xdr:row>
      <xdr:rowOff>323850</xdr:rowOff>
    </xdr:from>
    <xdr:to>
      <xdr:col>28</xdr:col>
      <xdr:colOff>66675</xdr:colOff>
      <xdr:row>4</xdr:row>
      <xdr:rowOff>180974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846662BD-FBD5-426A-812A-795A3D907B0D}"/>
            </a:ext>
          </a:extLst>
        </xdr:cNvPr>
        <xdr:cNvSpPr/>
      </xdr:nvSpPr>
      <xdr:spPr>
        <a:xfrm>
          <a:off x="16297275" y="504825"/>
          <a:ext cx="2524125" cy="838199"/>
        </a:xfrm>
        <a:prstGeom prst="wedgeRoundRectCallout">
          <a:avLst>
            <a:gd name="adj1" fmla="val -59166"/>
            <a:gd name="adj2" fmla="val 21831"/>
            <a:gd name="adj3" fmla="val 16667"/>
          </a:avLst>
        </a:prstGeom>
        <a:solidFill>
          <a:srgbClr val="FF66FF">
            <a:alpha val="49804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選手受付時間は必ず記入すること</a:t>
          </a:r>
        </a:p>
      </xdr:txBody>
    </xdr:sp>
    <xdr:clientData/>
  </xdr:twoCellAnchor>
  <xdr:twoCellAnchor>
    <xdr:from>
      <xdr:col>21</xdr:col>
      <xdr:colOff>266700</xdr:colOff>
      <xdr:row>35</xdr:row>
      <xdr:rowOff>19049</xdr:rowOff>
    </xdr:from>
    <xdr:to>
      <xdr:col>28</xdr:col>
      <xdr:colOff>9526</xdr:colOff>
      <xdr:row>43</xdr:row>
      <xdr:rowOff>47624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69F299F-4C50-437C-8A0C-A9DA95CEE66D}"/>
            </a:ext>
          </a:extLst>
        </xdr:cNvPr>
        <xdr:cNvSpPr/>
      </xdr:nvSpPr>
      <xdr:spPr>
        <a:xfrm>
          <a:off x="14192250" y="8858249"/>
          <a:ext cx="4572001" cy="2009775"/>
        </a:xfrm>
        <a:prstGeom prst="wedgeRoundRectCallout">
          <a:avLst>
            <a:gd name="adj1" fmla="val -135938"/>
            <a:gd name="adj2" fmla="val -161231"/>
            <a:gd name="adj3" fmla="val 16667"/>
          </a:avLst>
        </a:prstGeom>
        <a:solidFill>
          <a:schemeClr val="accent6">
            <a:lumMod val="60000"/>
            <a:lumOff val="40000"/>
            <a:alpha val="50196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競技規則違反や考慮事項を検出した場合、</a:t>
          </a:r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セルに背景色が付きます。</a:t>
          </a:r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以下の内容を確認してください。</a:t>
          </a:r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１．セルに計算式が入力されていること</a:t>
          </a:r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２．ヒート数、アップ数が正しいこと</a:t>
          </a:r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３．競技区分間の時間が妥当であること</a:t>
          </a:r>
        </a:p>
      </xdr:txBody>
    </xdr:sp>
    <xdr:clientData/>
  </xdr:twoCellAnchor>
  <xdr:twoCellAnchor>
    <xdr:from>
      <xdr:col>21</xdr:col>
      <xdr:colOff>190500</xdr:colOff>
      <xdr:row>15</xdr:row>
      <xdr:rowOff>228600</xdr:rowOff>
    </xdr:from>
    <xdr:to>
      <xdr:col>27</xdr:col>
      <xdr:colOff>609601</xdr:colOff>
      <xdr:row>22</xdr:row>
      <xdr:rowOff>114300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4993A93-4268-4F20-98D5-1A32A5626D3A}"/>
            </a:ext>
          </a:extLst>
        </xdr:cNvPr>
        <xdr:cNvSpPr/>
      </xdr:nvSpPr>
      <xdr:spPr>
        <a:xfrm>
          <a:off x="14116050" y="4114800"/>
          <a:ext cx="4572001" cy="1619250"/>
        </a:xfrm>
        <a:prstGeom prst="wedgeRoundRectCallout">
          <a:avLst>
            <a:gd name="adj1" fmla="val -168230"/>
            <a:gd name="adj2" fmla="val -171774"/>
            <a:gd name="adj3" fmla="val 16667"/>
          </a:avLst>
        </a:prstGeom>
        <a:solidFill>
          <a:schemeClr val="accent6">
            <a:lumMod val="60000"/>
            <a:lumOff val="40000"/>
            <a:alpha val="50196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「次競技迄時間」の計算に使用します。</a:t>
          </a:r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「競技区分」、「ラウンド」と「種別」で</a:t>
          </a:r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一意となるように種別を選択してください。</a:t>
          </a:r>
        </a:p>
      </xdr:txBody>
    </xdr:sp>
    <xdr:clientData/>
  </xdr:twoCellAnchor>
  <xdr:twoCellAnchor editAs="oneCell">
    <xdr:from>
      <xdr:col>8</xdr:col>
      <xdr:colOff>628650</xdr:colOff>
      <xdr:row>65</xdr:row>
      <xdr:rowOff>114301</xdr:rowOff>
    </xdr:from>
    <xdr:to>
      <xdr:col>18</xdr:col>
      <xdr:colOff>390525</xdr:colOff>
      <xdr:row>68</xdr:row>
      <xdr:rowOff>123826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77A0F37-8679-3B55-6284-120F327136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4228" r="74580" b="70151"/>
        <a:stretch/>
      </xdr:blipFill>
      <xdr:spPr>
        <a:xfrm>
          <a:off x="8153400" y="15449551"/>
          <a:ext cx="4648200" cy="552450"/>
        </a:xfrm>
        <a:prstGeom prst="rect">
          <a:avLst/>
        </a:prstGeom>
      </xdr:spPr>
    </xdr:pic>
    <xdr:clientData/>
  </xdr:twoCellAnchor>
  <xdr:twoCellAnchor editAs="oneCell">
    <xdr:from>
      <xdr:col>18</xdr:col>
      <xdr:colOff>409575</xdr:colOff>
      <xdr:row>65</xdr:row>
      <xdr:rowOff>114301</xdr:rowOff>
    </xdr:from>
    <xdr:to>
      <xdr:col>27</xdr:col>
      <xdr:colOff>188214</xdr:colOff>
      <xdr:row>68</xdr:row>
      <xdr:rowOff>123826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2601E8A-27E2-93F5-13EA-A73F759573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217" t="24228" b="70151"/>
        <a:stretch/>
      </xdr:blipFill>
      <xdr:spPr>
        <a:xfrm>
          <a:off x="12820650" y="15449551"/>
          <a:ext cx="5446014" cy="552450"/>
        </a:xfrm>
        <a:prstGeom prst="rect">
          <a:avLst/>
        </a:prstGeom>
      </xdr:spPr>
    </xdr:pic>
    <xdr:clientData/>
  </xdr:twoCellAnchor>
  <xdr:twoCellAnchor editAs="oneCell">
    <xdr:from>
      <xdr:col>23</xdr:col>
      <xdr:colOff>161925</xdr:colOff>
      <xdr:row>69</xdr:row>
      <xdr:rowOff>152400</xdr:rowOff>
    </xdr:from>
    <xdr:to>
      <xdr:col>26</xdr:col>
      <xdr:colOff>419100</xdr:colOff>
      <xdr:row>90</xdr:row>
      <xdr:rowOff>85725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0480FBC-379E-3F05-AFE6-0C0CC179FF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77" t="43894" r="87342" b="19804"/>
        <a:stretch/>
      </xdr:blipFill>
      <xdr:spPr>
        <a:xfrm>
          <a:off x="15630525" y="16211550"/>
          <a:ext cx="2190750" cy="3733800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381000</xdr:colOff>
      <xdr:row>62</xdr:row>
      <xdr:rowOff>57149</xdr:rowOff>
    </xdr:from>
    <xdr:to>
      <xdr:col>26</xdr:col>
      <xdr:colOff>466725</xdr:colOff>
      <xdr:row>64</xdr:row>
      <xdr:rowOff>80962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A5959857-320B-308A-3CE4-DD2E88EECF79}"/>
            </a:ext>
          </a:extLst>
        </xdr:cNvPr>
        <xdr:cNvSpPr/>
      </xdr:nvSpPr>
      <xdr:spPr>
        <a:xfrm>
          <a:off x="15268575" y="14849474"/>
          <a:ext cx="2600325" cy="385763"/>
        </a:xfrm>
        <a:prstGeom prst="borderCallout1">
          <a:avLst>
            <a:gd name="adj1" fmla="val 106250"/>
            <a:gd name="adj2" fmla="val 31594"/>
            <a:gd name="adj3" fmla="val 260938"/>
            <a:gd name="adj4" fmla="val 15147"/>
          </a:avLst>
        </a:prstGeom>
        <a:solidFill>
          <a:srgbClr val="FFFFFF"/>
        </a:solidFill>
        <a:ln w="2857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miter lim="800000"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00"/>
              </a:solidFill>
            </a:rPr>
            <a:t>表の範囲外まで選択されていること。</a:t>
          </a:r>
        </a:p>
      </xdr:txBody>
    </xdr:sp>
    <xdr:clientData/>
  </xdr:twoCellAnchor>
  <xdr:twoCellAnchor editAs="oneCell">
    <xdr:from>
      <xdr:col>18</xdr:col>
      <xdr:colOff>438150</xdr:colOff>
      <xdr:row>77</xdr:row>
      <xdr:rowOff>133350</xdr:rowOff>
    </xdr:from>
    <xdr:to>
      <xdr:col>23</xdr:col>
      <xdr:colOff>390525</xdr:colOff>
      <xdr:row>80</xdr:row>
      <xdr:rowOff>66675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1EED55CE-A8BB-79E6-E3FF-78FD03B1E95A}"/>
            </a:ext>
          </a:extLst>
        </xdr:cNvPr>
        <xdr:cNvCxnSpPr/>
      </xdr:nvCxnSpPr>
      <xdr:spPr>
        <a:xfrm>
          <a:off x="12849225" y="17640300"/>
          <a:ext cx="3009900" cy="476250"/>
        </a:xfrm>
        <a:prstGeom prst="straightConnector1">
          <a:avLst/>
        </a:prstGeom>
        <a:ln w="2857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miter lim="800000"/>
          <a:headEnd type="none" w="med" len="med"/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76201</xdr:colOff>
      <xdr:row>5</xdr:row>
      <xdr:rowOff>28575</xdr:rowOff>
    </xdr:from>
    <xdr:to>
      <xdr:col>28</xdr:col>
      <xdr:colOff>0</xdr:colOff>
      <xdr:row>12</xdr:row>
      <xdr:rowOff>171450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72BC11C-FD61-4A29-8262-B46A80E95BF7}"/>
            </a:ext>
          </a:extLst>
        </xdr:cNvPr>
        <xdr:cNvSpPr/>
      </xdr:nvSpPr>
      <xdr:spPr>
        <a:xfrm>
          <a:off x="15954376" y="1438275"/>
          <a:ext cx="2628899" cy="1876425"/>
        </a:xfrm>
        <a:prstGeom prst="wedgeRoundRectCallout">
          <a:avLst>
            <a:gd name="adj1" fmla="val -167134"/>
            <a:gd name="adj2" fmla="val -78268"/>
            <a:gd name="adj3" fmla="val 16667"/>
          </a:avLst>
        </a:prstGeom>
        <a:solidFill>
          <a:schemeClr val="accent2">
            <a:lumMod val="40000"/>
            <a:lumOff val="60000"/>
            <a:alpha val="50196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この背景色の列には計算式が入っています。</a:t>
          </a:r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通常はそのまま使用してください。（但し、必要があれば各自で変更してください。）</a:t>
          </a:r>
        </a:p>
      </xdr:txBody>
    </xdr:sp>
    <xdr:clientData/>
  </xdr:twoCellAnchor>
  <xdr:twoCellAnchor>
    <xdr:from>
      <xdr:col>24</xdr:col>
      <xdr:colOff>76200</xdr:colOff>
      <xdr:row>25</xdr:row>
      <xdr:rowOff>133350</xdr:rowOff>
    </xdr:from>
    <xdr:to>
      <xdr:col>27</xdr:col>
      <xdr:colOff>571500</xdr:colOff>
      <xdr:row>28</xdr:row>
      <xdr:rowOff>238125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2AF7793-77F9-441F-BBFD-30FB94173710}"/>
            </a:ext>
          </a:extLst>
        </xdr:cNvPr>
        <xdr:cNvSpPr/>
      </xdr:nvSpPr>
      <xdr:spPr>
        <a:xfrm>
          <a:off x="15954375" y="6315075"/>
          <a:ext cx="2524125" cy="847725"/>
        </a:xfrm>
        <a:prstGeom prst="wedgeRoundRectCallout">
          <a:avLst>
            <a:gd name="adj1" fmla="val -54688"/>
            <a:gd name="adj2" fmla="val -51369"/>
            <a:gd name="adj3" fmla="val 16667"/>
          </a:avLst>
        </a:prstGeom>
        <a:solidFill>
          <a:srgbClr val="00B0F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=</a:t>
          </a:r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</a:t>
          </a:r>
          <a:r>
            <a:rPr kumimoji="1" lang="en-US" altLang="ja-JP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次予選の組数セル」を入力</a:t>
          </a:r>
        </a:p>
      </xdr:txBody>
    </xdr:sp>
    <xdr:clientData/>
  </xdr:twoCellAnchor>
  <xdr:twoCellAnchor>
    <xdr:from>
      <xdr:col>24</xdr:col>
      <xdr:colOff>123825</xdr:colOff>
      <xdr:row>1</xdr:row>
      <xdr:rowOff>314325</xdr:rowOff>
    </xdr:from>
    <xdr:to>
      <xdr:col>27</xdr:col>
      <xdr:colOff>619125</xdr:colOff>
      <xdr:row>4</xdr:row>
      <xdr:rowOff>171449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270A2877-BBD7-4C92-BE1A-C6DF26687F7F}"/>
            </a:ext>
          </a:extLst>
        </xdr:cNvPr>
        <xdr:cNvSpPr/>
      </xdr:nvSpPr>
      <xdr:spPr>
        <a:xfrm>
          <a:off x="16002000" y="314325"/>
          <a:ext cx="2524125" cy="838199"/>
        </a:xfrm>
        <a:prstGeom prst="wedgeRoundRectCallout">
          <a:avLst>
            <a:gd name="adj1" fmla="val -59166"/>
            <a:gd name="adj2" fmla="val 21831"/>
            <a:gd name="adj3" fmla="val 16667"/>
          </a:avLst>
        </a:prstGeom>
        <a:solidFill>
          <a:srgbClr val="FF66FF">
            <a:alpha val="49804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選手受付時間は必ず記入すること</a:t>
          </a:r>
        </a:p>
      </xdr:txBody>
    </xdr:sp>
    <xdr:clientData/>
  </xdr:twoCellAnchor>
  <xdr:twoCellAnchor>
    <xdr:from>
      <xdr:col>21</xdr:col>
      <xdr:colOff>190500</xdr:colOff>
      <xdr:row>16</xdr:row>
      <xdr:rowOff>219075</xdr:rowOff>
    </xdr:from>
    <xdr:to>
      <xdr:col>27</xdr:col>
      <xdr:colOff>609601</xdr:colOff>
      <xdr:row>23</xdr:row>
      <xdr:rowOff>104775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AD4A2DF8-CCB4-4D06-95F1-973F6B0141C5}"/>
            </a:ext>
          </a:extLst>
        </xdr:cNvPr>
        <xdr:cNvSpPr/>
      </xdr:nvSpPr>
      <xdr:spPr>
        <a:xfrm>
          <a:off x="13944600" y="4171950"/>
          <a:ext cx="4572001" cy="1619250"/>
        </a:xfrm>
        <a:prstGeom prst="wedgeRoundRectCallout">
          <a:avLst>
            <a:gd name="adj1" fmla="val -168230"/>
            <a:gd name="adj2" fmla="val -171774"/>
            <a:gd name="adj3" fmla="val 16667"/>
          </a:avLst>
        </a:prstGeom>
        <a:solidFill>
          <a:schemeClr val="accent6">
            <a:lumMod val="60000"/>
            <a:lumOff val="40000"/>
            <a:alpha val="50196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「次競技迄時間」の計算に使用します。</a:t>
          </a:r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「競技区分」、「ラウンド」と「種別」で</a:t>
          </a:r>
          <a:endParaRPr kumimoji="1" lang="en-US" altLang="ja-JP" sz="160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一意となるように種別を選択してください。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44940-5ED6-FF4B-9D1D-FEE647561539}">
  <sheetPr>
    <pageSetUpPr fitToPage="1"/>
  </sheetPr>
  <dimension ref="A1:G32"/>
  <sheetViews>
    <sheetView tabSelected="1" workbookViewId="0"/>
  </sheetViews>
  <sheetFormatPr defaultColWidth="13.5" defaultRowHeight="30" customHeight="1" x14ac:dyDescent="0.15"/>
  <cols>
    <col min="1" max="1" width="6.375" style="33" customWidth="1"/>
    <col min="2" max="5" width="13.5" style="33"/>
    <col min="6" max="6" width="17.875" style="33" customWidth="1"/>
    <col min="7" max="7" width="29.5" style="33" customWidth="1"/>
    <col min="8" max="8" width="17.125" style="33" customWidth="1"/>
    <col min="9" max="16384" width="13.5" style="33"/>
  </cols>
  <sheetData>
    <row r="1" spans="1:7" ht="30" customHeight="1" x14ac:dyDescent="0.15">
      <c r="A1" s="31" t="s">
        <v>60</v>
      </c>
      <c r="B1" s="32"/>
      <c r="C1" s="32"/>
      <c r="D1" s="32"/>
      <c r="E1" s="32"/>
      <c r="F1" s="32"/>
      <c r="G1" s="32"/>
    </row>
    <row r="2" spans="1:7" ht="30" customHeight="1" x14ac:dyDescent="0.15">
      <c r="A2" s="32"/>
      <c r="B2" s="32"/>
      <c r="C2" s="32"/>
      <c r="D2" s="32"/>
      <c r="E2" s="32"/>
      <c r="F2" s="32"/>
      <c r="G2" s="32"/>
    </row>
    <row r="3" spans="1:7" ht="20.100000000000001" customHeight="1" x14ac:dyDescent="0.15">
      <c r="A3" s="32"/>
      <c r="B3" s="32"/>
      <c r="C3" s="32"/>
      <c r="D3" s="32"/>
      <c r="E3" s="32"/>
      <c r="F3" s="34" t="s">
        <v>126</v>
      </c>
      <c r="G3" s="32"/>
    </row>
    <row r="4" spans="1:7" ht="20.100000000000001" customHeight="1" x14ac:dyDescent="0.15">
      <c r="A4" s="32"/>
      <c r="B4" s="32"/>
      <c r="C4" s="32"/>
      <c r="D4" s="32"/>
      <c r="E4" s="32"/>
      <c r="F4" s="34" t="s">
        <v>61</v>
      </c>
      <c r="G4" s="32"/>
    </row>
    <row r="5" spans="1:7" ht="20.100000000000001" customHeight="1" x14ac:dyDescent="0.15">
      <c r="A5" s="32"/>
      <c r="B5" s="32"/>
      <c r="C5" s="32"/>
      <c r="D5" s="32"/>
      <c r="E5" s="32"/>
      <c r="F5" s="34" t="s">
        <v>69</v>
      </c>
      <c r="G5" s="34" t="s">
        <v>72</v>
      </c>
    </row>
    <row r="6" spans="1:7" ht="20.100000000000001" customHeight="1" x14ac:dyDescent="0.15">
      <c r="A6" s="32"/>
      <c r="B6" s="32"/>
      <c r="C6" s="32"/>
      <c r="D6" s="32"/>
      <c r="E6" s="32"/>
      <c r="F6" s="34" t="s">
        <v>70</v>
      </c>
      <c r="G6" s="34" t="s">
        <v>71</v>
      </c>
    </row>
    <row r="7" spans="1:7" ht="30" customHeight="1" x14ac:dyDescent="0.15">
      <c r="A7" s="32"/>
      <c r="B7" s="32"/>
      <c r="C7" s="32"/>
      <c r="D7" s="32"/>
      <c r="E7" s="32"/>
      <c r="F7" s="34"/>
      <c r="G7" s="32"/>
    </row>
    <row r="8" spans="1:7" ht="30" customHeight="1" x14ac:dyDescent="0.15">
      <c r="A8" s="32"/>
      <c r="B8" s="32"/>
      <c r="C8" s="32"/>
      <c r="D8" s="32"/>
      <c r="E8" s="32"/>
      <c r="F8" s="32"/>
      <c r="G8" s="32"/>
    </row>
    <row r="9" spans="1:7" ht="30" customHeight="1" x14ac:dyDescent="0.15">
      <c r="A9" s="58" t="s">
        <v>62</v>
      </c>
      <c r="B9" s="58"/>
      <c r="C9" s="58"/>
      <c r="D9" s="58"/>
      <c r="E9" s="58"/>
      <c r="F9" s="58"/>
      <c r="G9" s="58"/>
    </row>
    <row r="10" spans="1:7" ht="30" customHeight="1" x14ac:dyDescent="0.15">
      <c r="A10" s="32"/>
      <c r="B10" s="32"/>
      <c r="C10" s="32"/>
      <c r="D10" s="32"/>
      <c r="E10" s="32"/>
      <c r="F10" s="32"/>
      <c r="G10" s="32"/>
    </row>
    <row r="11" spans="1:7" ht="38.1" customHeight="1" x14ac:dyDescent="0.15">
      <c r="A11" s="35" t="s">
        <v>63</v>
      </c>
      <c r="B11" s="34"/>
      <c r="C11" s="34"/>
      <c r="D11" s="34"/>
      <c r="E11" s="34"/>
      <c r="F11" s="34"/>
      <c r="G11" s="34"/>
    </row>
    <row r="12" spans="1:7" ht="39.950000000000003" customHeight="1" x14ac:dyDescent="0.15">
      <c r="A12" s="36">
        <v>1</v>
      </c>
      <c r="B12" s="59" t="s">
        <v>64</v>
      </c>
      <c r="C12" s="60"/>
      <c r="D12" s="60"/>
      <c r="E12" s="60"/>
      <c r="F12" s="60"/>
      <c r="G12" s="61"/>
    </row>
    <row r="13" spans="1:7" ht="60" customHeight="1" x14ac:dyDescent="0.15">
      <c r="A13" s="37">
        <v>2</v>
      </c>
      <c r="B13" s="62" t="s">
        <v>65</v>
      </c>
      <c r="C13" s="63"/>
      <c r="D13" s="63"/>
      <c r="E13" s="63"/>
      <c r="F13" s="63"/>
      <c r="G13" s="64"/>
    </row>
    <row r="14" spans="1:7" ht="68.099999999999994" customHeight="1" x14ac:dyDescent="0.15">
      <c r="A14" s="36">
        <v>3</v>
      </c>
      <c r="B14" s="66" t="s">
        <v>66</v>
      </c>
      <c r="C14" s="60"/>
      <c r="D14" s="60"/>
      <c r="E14" s="60"/>
      <c r="F14" s="60"/>
      <c r="G14" s="61"/>
    </row>
    <row r="15" spans="1:7" ht="84" customHeight="1" x14ac:dyDescent="0.15">
      <c r="A15" s="36">
        <v>4</v>
      </c>
      <c r="B15" s="66" t="s">
        <v>73</v>
      </c>
      <c r="C15" s="60"/>
      <c r="D15" s="60"/>
      <c r="E15" s="60"/>
      <c r="F15" s="60"/>
      <c r="G15" s="61"/>
    </row>
    <row r="16" spans="1:7" ht="51" customHeight="1" x14ac:dyDescent="0.15">
      <c r="A16" s="36">
        <v>5</v>
      </c>
      <c r="B16" s="66" t="s">
        <v>67</v>
      </c>
      <c r="C16" s="60"/>
      <c r="D16" s="60"/>
      <c r="E16" s="60"/>
      <c r="F16" s="60"/>
      <c r="G16" s="61"/>
    </row>
    <row r="17" spans="1:7" ht="30" customHeight="1" x14ac:dyDescent="0.15">
      <c r="A17" s="32"/>
      <c r="B17" s="32"/>
      <c r="C17" s="32"/>
      <c r="D17" s="32"/>
      <c r="E17" s="32"/>
      <c r="F17" s="32"/>
      <c r="G17" s="32"/>
    </row>
    <row r="18" spans="1:7" ht="30" customHeight="1" x14ac:dyDescent="0.15">
      <c r="A18" s="65" t="s">
        <v>68</v>
      </c>
      <c r="B18" s="65"/>
      <c r="C18" s="65"/>
      <c r="D18" s="65"/>
      <c r="E18" s="32"/>
      <c r="F18" s="32"/>
      <c r="G18" s="32"/>
    </row>
    <row r="19" spans="1:7" ht="51" customHeight="1" x14ac:dyDescent="0.15">
      <c r="A19" s="36">
        <v>1</v>
      </c>
      <c r="B19" s="57" t="s">
        <v>74</v>
      </c>
      <c r="C19" s="57"/>
      <c r="D19" s="57"/>
      <c r="E19" s="57"/>
      <c r="F19" s="57"/>
      <c r="G19" s="57"/>
    </row>
    <row r="20" spans="1:7" ht="51" customHeight="1" x14ac:dyDescent="0.15">
      <c r="A20" s="36">
        <v>2</v>
      </c>
      <c r="B20" s="57" t="s">
        <v>75</v>
      </c>
      <c r="C20" s="57"/>
      <c r="D20" s="57"/>
      <c r="E20" s="57"/>
      <c r="F20" s="57"/>
      <c r="G20" s="57"/>
    </row>
    <row r="21" spans="1:7" ht="30" customHeight="1" x14ac:dyDescent="0.15">
      <c r="A21" s="32"/>
      <c r="B21" s="32"/>
      <c r="C21" s="32"/>
      <c r="D21" s="32"/>
      <c r="E21" s="32"/>
      <c r="F21" s="32"/>
      <c r="G21" s="32"/>
    </row>
    <row r="22" spans="1:7" ht="30" customHeight="1" x14ac:dyDescent="0.15">
      <c r="A22" s="32"/>
      <c r="B22" s="32"/>
      <c r="C22" s="32"/>
      <c r="D22" s="32"/>
      <c r="E22" s="32"/>
      <c r="F22" s="32"/>
      <c r="G22" s="32"/>
    </row>
    <row r="23" spans="1:7" ht="30" customHeight="1" x14ac:dyDescent="0.15">
      <c r="A23" s="32"/>
      <c r="B23" s="32"/>
      <c r="C23" s="32"/>
      <c r="D23" s="32"/>
      <c r="E23" s="32"/>
      <c r="F23" s="32"/>
      <c r="G23" s="32"/>
    </row>
    <row r="24" spans="1:7" ht="30" customHeight="1" x14ac:dyDescent="0.15">
      <c r="A24" s="32"/>
      <c r="B24" s="32"/>
      <c r="C24" s="32"/>
      <c r="D24" s="32"/>
      <c r="E24" s="32"/>
      <c r="F24" s="32"/>
      <c r="G24" s="32"/>
    </row>
    <row r="25" spans="1:7" ht="30" customHeight="1" x14ac:dyDescent="0.15">
      <c r="A25" s="32"/>
      <c r="B25" s="32"/>
      <c r="C25" s="32"/>
      <c r="D25" s="32"/>
      <c r="E25" s="32"/>
      <c r="F25" s="32"/>
      <c r="G25" s="32"/>
    </row>
    <row r="26" spans="1:7" ht="30" customHeight="1" x14ac:dyDescent="0.15">
      <c r="A26" s="32"/>
      <c r="B26" s="32"/>
      <c r="C26" s="32"/>
      <c r="D26" s="32"/>
      <c r="E26" s="32"/>
      <c r="F26" s="32"/>
      <c r="G26" s="32"/>
    </row>
    <row r="27" spans="1:7" ht="30" customHeight="1" x14ac:dyDescent="0.15">
      <c r="A27" s="32"/>
      <c r="B27" s="32"/>
      <c r="C27" s="32"/>
      <c r="D27" s="32"/>
      <c r="E27" s="32"/>
      <c r="F27" s="32"/>
      <c r="G27" s="32"/>
    </row>
    <row r="28" spans="1:7" ht="30" customHeight="1" x14ac:dyDescent="0.15">
      <c r="A28" s="32"/>
      <c r="B28" s="32"/>
      <c r="C28" s="32"/>
      <c r="D28" s="32"/>
      <c r="E28" s="32"/>
      <c r="F28" s="32"/>
      <c r="G28" s="32"/>
    </row>
    <row r="29" spans="1:7" ht="30" customHeight="1" x14ac:dyDescent="0.15">
      <c r="A29" s="32"/>
      <c r="B29" s="32"/>
      <c r="C29" s="32"/>
      <c r="D29" s="32"/>
      <c r="E29" s="32"/>
      <c r="F29" s="32"/>
      <c r="G29" s="32"/>
    </row>
    <row r="30" spans="1:7" ht="30" customHeight="1" x14ac:dyDescent="0.15">
      <c r="A30" s="32"/>
      <c r="B30" s="32"/>
      <c r="C30" s="32"/>
      <c r="D30" s="32"/>
      <c r="E30" s="32"/>
      <c r="F30" s="32"/>
      <c r="G30" s="32"/>
    </row>
    <row r="31" spans="1:7" ht="30" customHeight="1" x14ac:dyDescent="0.15">
      <c r="A31" s="32"/>
      <c r="B31" s="32"/>
      <c r="C31" s="32"/>
      <c r="D31" s="32"/>
      <c r="E31" s="32"/>
      <c r="F31" s="32"/>
      <c r="G31" s="32"/>
    </row>
    <row r="32" spans="1:7" ht="30" customHeight="1" x14ac:dyDescent="0.15">
      <c r="A32" s="32"/>
      <c r="B32" s="32"/>
      <c r="C32" s="32"/>
      <c r="D32" s="32"/>
      <c r="E32" s="32"/>
      <c r="F32" s="32"/>
      <c r="G32" s="32"/>
    </row>
  </sheetData>
  <mergeCells count="9">
    <mergeCell ref="B20:G20"/>
    <mergeCell ref="A9:G9"/>
    <mergeCell ref="B12:G12"/>
    <mergeCell ref="B13:G13"/>
    <mergeCell ref="B19:G19"/>
    <mergeCell ref="A18:D18"/>
    <mergeCell ref="B14:G14"/>
    <mergeCell ref="B15:G15"/>
    <mergeCell ref="B16:G16"/>
  </mergeCells>
  <phoneticPr fontId="12"/>
  <printOptions horizontalCentered="1"/>
  <pageMargins left="0.51181102362204722" right="0.51181102362204722" top="0.55118110236220474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508BF-AF20-4545-91AB-E66166F67D57}">
  <sheetPr>
    <pageSetUpPr fitToPage="1"/>
  </sheetPr>
  <dimension ref="A2:AB107"/>
  <sheetViews>
    <sheetView zoomScaleNormal="100" workbookViewId="0"/>
  </sheetViews>
  <sheetFormatPr defaultColWidth="8.875" defaultRowHeight="14.25" x14ac:dyDescent="0.15"/>
  <cols>
    <col min="1" max="1" width="23.875" style="41" bestFit="1" customWidth="1"/>
    <col min="2" max="2" width="11.125" style="41" bestFit="1" customWidth="1"/>
    <col min="3" max="3" width="6.625" style="41" customWidth="1"/>
    <col min="4" max="5" width="15.625" style="41" customWidth="1"/>
    <col min="6" max="9" width="8.625" style="41" customWidth="1"/>
    <col min="10" max="10" width="1.625" style="41" customWidth="1"/>
    <col min="11" max="11" width="5.5" style="41" bestFit="1" customWidth="1"/>
    <col min="12" max="15" width="6.625" style="41" customWidth="1"/>
    <col min="16" max="16" width="8.625" style="41" customWidth="1"/>
    <col min="17" max="21" width="6.625" style="41" customWidth="1"/>
    <col min="22" max="22" width="12.625" style="41" customWidth="1"/>
    <col min="23" max="24" width="7.625" style="41" customWidth="1"/>
    <col min="25" max="16384" width="8.875" style="41"/>
  </cols>
  <sheetData>
    <row r="2" spans="1:28" ht="27.75" customHeight="1" x14ac:dyDescent="0.15">
      <c r="B2" s="78" t="s">
        <v>76</v>
      </c>
      <c r="C2" s="78"/>
      <c r="D2" s="78"/>
      <c r="E2" s="78"/>
      <c r="F2" s="78"/>
      <c r="G2" s="79">
        <v>45047</v>
      </c>
      <c r="H2" s="79"/>
      <c r="I2" s="79"/>
      <c r="J2" s="13"/>
      <c r="K2" s="13"/>
      <c r="L2" s="80" t="s">
        <v>57</v>
      </c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42"/>
      <c r="Z2" s="42"/>
      <c r="AA2" s="42"/>
      <c r="AB2" s="42"/>
    </row>
    <row r="3" spans="1:28" ht="30" customHeight="1" x14ac:dyDescent="0.15">
      <c r="A3" s="51" t="s">
        <v>77</v>
      </c>
      <c r="B3" s="5" t="s">
        <v>2</v>
      </c>
      <c r="C3" s="40" t="s">
        <v>3</v>
      </c>
      <c r="D3" s="39" t="s">
        <v>4</v>
      </c>
      <c r="E3" s="39" t="s">
        <v>0</v>
      </c>
      <c r="F3" s="39" t="s">
        <v>116</v>
      </c>
      <c r="G3" s="39" t="s">
        <v>118</v>
      </c>
      <c r="H3" s="39" t="s">
        <v>5</v>
      </c>
      <c r="I3" s="39" t="s">
        <v>6</v>
      </c>
      <c r="J3" s="39"/>
      <c r="K3" s="56" t="s">
        <v>78</v>
      </c>
      <c r="L3" s="18" t="s">
        <v>8</v>
      </c>
      <c r="M3" s="18" t="s">
        <v>9</v>
      </c>
      <c r="N3" s="18" t="s">
        <v>10</v>
      </c>
      <c r="O3" s="43" t="s">
        <v>11</v>
      </c>
      <c r="P3" s="19" t="s">
        <v>2</v>
      </c>
      <c r="Q3" s="18" t="s">
        <v>12</v>
      </c>
      <c r="R3" s="20" t="s">
        <v>7</v>
      </c>
      <c r="S3" s="21" t="s">
        <v>13</v>
      </c>
      <c r="T3" s="18" t="s">
        <v>14</v>
      </c>
      <c r="U3" s="22" t="s">
        <v>15</v>
      </c>
      <c r="V3" s="81" t="s">
        <v>51</v>
      </c>
      <c r="W3" s="81"/>
      <c r="X3" s="81"/>
      <c r="AB3" s="42"/>
    </row>
    <row r="4" spans="1:28" ht="20.100000000000001" customHeight="1" x14ac:dyDescent="0.15">
      <c r="A4" s="52" t="str">
        <f t="shared" ref="A4:A45" si="0">IF(D4&lt;&gt;"",D4&amp;"_"&amp;K4&amp;"_"&amp;E4,"")</f>
        <v/>
      </c>
      <c r="B4" s="7">
        <f>P4</f>
        <v>0.41666666666666669</v>
      </c>
      <c r="C4" s="69" t="s">
        <v>56</v>
      </c>
      <c r="D4" s="67"/>
      <c r="E4" s="67"/>
      <c r="F4" s="67"/>
      <c r="G4" s="67"/>
      <c r="H4" s="67"/>
      <c r="I4" s="67"/>
      <c r="J4" s="2"/>
      <c r="K4" s="24"/>
      <c r="L4" s="44"/>
      <c r="M4" s="45"/>
      <c r="N4" s="45"/>
      <c r="O4" s="1" t="str">
        <f ca="1">IFERROR(IFERROR(VLOOKUP(D4&amp;"_"&amp;K4&amp;"_"&amp;data!$A$2,INDIRECT("A"&amp;ROW()+1&amp;":$D$100"),2,FALSE),IFERROR(VLOOKUP(D4&amp;"_"&amp;K4&amp;"_"&amp;data!$A$3,INDIRECT("A"&amp;ROW()+1&amp;":$D$100"),2,FALSE),IFERROR(VLOOKUP(D4&amp;"_"&amp;K4&amp;"_"&amp;data!$A$4,INDIRECT("A"&amp;ROW()+1&amp;":$D$100"),2,FALSE),IFERROR(VLOOKUP(D4&amp;"_"&amp;K4&amp;"_"&amp;data!$A$5,INDIRECT("A"&amp;ROW()+1&amp;":$D$100"),2,FALSE),IFERROR(VLOOKUP(D4&amp;"_"&amp;K4&amp;"_"&amp;data!$A$6,INDIRECT("A"&amp;ROW()+1&amp;":$D$100"),2,FALSE),IFERROR(VLOOKUP(D4&amp;"_"&amp;K4&amp;"_"&amp;data!$A$7,INDIRECT("A"&amp;ROW()+1&amp;":$D$100"),2,FALSE),VLOOKUP(D4&amp;"_"&amp;K4&amp;"_"&amp;data!$A$8,INDIRECT("A"&amp;ROW()+1&amp;":$D$100"),2,FALSE)))))))-OFFSET(O4,1,1),"")</f>
        <v/>
      </c>
      <c r="P4" s="7">
        <v>0.41666666666666669</v>
      </c>
      <c r="Q4" s="8">
        <v>10</v>
      </c>
      <c r="R4" s="24"/>
      <c r="S4" s="24"/>
      <c r="T4" s="24"/>
      <c r="U4" s="24"/>
      <c r="V4" s="14" t="s">
        <v>52</v>
      </c>
      <c r="W4" s="68" t="s">
        <v>58</v>
      </c>
      <c r="X4" s="68"/>
      <c r="AB4" s="42"/>
    </row>
    <row r="5" spans="1:28" ht="20.100000000000001" customHeight="1" x14ac:dyDescent="0.15">
      <c r="A5" s="52" t="str">
        <f t="shared" si="0"/>
        <v/>
      </c>
      <c r="B5" s="7">
        <f t="shared" ref="B5:B45" ca="1" si="1">P5</f>
        <v>0.4236111111111111</v>
      </c>
      <c r="C5" s="69" t="s">
        <v>16</v>
      </c>
      <c r="D5" s="67"/>
      <c r="E5" s="67"/>
      <c r="F5" s="67"/>
      <c r="G5" s="67"/>
      <c r="H5" s="67"/>
      <c r="I5" s="67"/>
      <c r="J5" s="8"/>
      <c r="K5" s="46"/>
      <c r="L5" s="44"/>
      <c r="M5" s="45"/>
      <c r="N5" s="45"/>
      <c r="O5" s="1" t="str">
        <f ca="1">IFERROR(IFERROR(VLOOKUP(D5&amp;"_"&amp;K5&amp;"_"&amp;data!$A$2,INDIRECT("A"&amp;ROW()+1&amp;":$D$100"),2,FALSE),IFERROR(VLOOKUP(D5&amp;"_"&amp;K5&amp;"_"&amp;data!$A$3,INDIRECT("A"&amp;ROW()+1&amp;":$D$100"),2,FALSE),IFERROR(VLOOKUP(D5&amp;"_"&amp;K5&amp;"_"&amp;data!$A$4,INDIRECT("A"&amp;ROW()+1&amp;":$D$100"),2,FALSE),IFERROR(VLOOKUP(D5&amp;"_"&amp;K5&amp;"_"&amp;data!$A$5,INDIRECT("A"&amp;ROW()+1&amp;":$D$100"),2,FALSE),IFERROR(VLOOKUP(D5&amp;"_"&amp;K5&amp;"_"&amp;data!$A$6,INDIRECT("A"&amp;ROW()+1&amp;":$D$100"),2,FALSE),IFERROR(VLOOKUP(D5&amp;"_"&amp;K5&amp;"_"&amp;data!$A$7,INDIRECT("A"&amp;ROW()+1&amp;":$D$100"),2,FALSE),VLOOKUP(D5&amp;"_"&amp;K5&amp;"_"&amp;data!$A$8,INDIRECT("A"&amp;ROW()+1&amp;":$D$100"),2,FALSE)))))))-OFFSET(O5,1,1),"")</f>
        <v/>
      </c>
      <c r="P5" s="7">
        <f ca="1">OFFSET(P5,-1,0)+TIME(,OFFSET(P5,-1,1),)</f>
        <v>0.4236111111111111</v>
      </c>
      <c r="Q5" s="2"/>
      <c r="R5" s="24"/>
      <c r="S5" s="24"/>
      <c r="T5" s="24"/>
      <c r="U5" s="24"/>
      <c r="V5" s="14" t="s">
        <v>20</v>
      </c>
      <c r="W5" s="68" t="s">
        <v>59</v>
      </c>
      <c r="X5" s="68"/>
      <c r="AB5" s="42"/>
    </row>
    <row r="6" spans="1:28" ht="20.100000000000001" customHeight="1" x14ac:dyDescent="0.15">
      <c r="A6" s="52" t="str">
        <f t="shared" si="0"/>
        <v/>
      </c>
      <c r="B6" s="7">
        <f t="shared" ca="1" si="1"/>
        <v>0.4236111111111111</v>
      </c>
      <c r="C6" s="23">
        <v>1</v>
      </c>
      <c r="D6" s="24"/>
      <c r="E6" s="24"/>
      <c r="F6" s="24"/>
      <c r="G6" s="24"/>
      <c r="H6" s="24"/>
      <c r="I6" s="24"/>
      <c r="J6" s="2"/>
      <c r="K6" s="24"/>
      <c r="L6" s="44" t="str">
        <f>IFERROR(G6/I6,"")</f>
        <v/>
      </c>
      <c r="M6" s="45" t="str">
        <f>IFERROR(I6/F6,"")</f>
        <v/>
      </c>
      <c r="N6" s="45" t="str">
        <f>IFERROR(G6/F6,"")</f>
        <v/>
      </c>
      <c r="O6" s="1" t="str">
        <f ca="1">IFERROR(IFERROR(VLOOKUP(D6&amp;"_"&amp;K6&amp;"_"&amp;data!$A$2,INDIRECT("A"&amp;ROW()+1&amp;":$D$100"),2,FALSE),IFERROR(VLOOKUP(D6&amp;"_"&amp;K6&amp;"_"&amp;data!$A$3,INDIRECT("A"&amp;ROW()+1&amp;":$D$100"),2,FALSE),IFERROR(VLOOKUP(D6&amp;"_"&amp;K6&amp;"_"&amp;data!$A$4,INDIRECT("A"&amp;ROW()+1&amp;":$D$100"),2,FALSE),IFERROR(VLOOKUP(D6&amp;"_"&amp;K6&amp;"_"&amp;data!$A$5,INDIRECT("A"&amp;ROW()+1&amp;":$D$100"),2,FALSE),IFERROR(VLOOKUP(D6&amp;"_"&amp;K6&amp;"_"&amp;data!$A$6,INDIRECT("A"&amp;ROW()+1&amp;":$D$100"),2,FALSE),IFERROR(VLOOKUP(D6&amp;"_"&amp;K6&amp;"_"&amp;data!$A$7,INDIRECT("A"&amp;ROW()+1&amp;":$D$100"),2,FALSE),VLOOKUP(D6&amp;"_"&amp;K6&amp;"_"&amp;data!$A$8,INDIRECT("A"&amp;ROW()+1&amp;":$D$100"),2,FALSE)))))))-OFFSET(O6,1,1),"")</f>
        <v/>
      </c>
      <c r="P6" s="7">
        <f t="shared" ref="P6:P45" ca="1" si="2">OFFSET(P6,-1,0)+TIME(,OFFSET(P6,-1,1),)</f>
        <v>0.4236111111111111</v>
      </c>
      <c r="Q6" s="2" t="e">
        <f t="shared" ref="Q6:Q8" si="3">INT((R6*S6*T6)/60+0.99+U6)</f>
        <v>#VALUE!</v>
      </c>
      <c r="R6" s="24">
        <f>F6</f>
        <v>0</v>
      </c>
      <c r="S6" s="24" t="str">
        <f t="shared" ref="S6:S12" si="4">IF(H6&gt;0,LEN(H6),"")</f>
        <v/>
      </c>
      <c r="T6" s="24">
        <f>75+5+30</f>
        <v>110</v>
      </c>
      <c r="U6" s="24">
        <v>0</v>
      </c>
      <c r="V6" s="47"/>
      <c r="W6" s="47"/>
      <c r="X6" s="47"/>
      <c r="Y6" s="42"/>
      <c r="Z6" s="42"/>
      <c r="AA6" s="42"/>
      <c r="AB6" s="42"/>
    </row>
    <row r="7" spans="1:28" ht="20.100000000000001" customHeight="1" x14ac:dyDescent="0.15">
      <c r="A7" s="52" t="str">
        <f t="shared" si="0"/>
        <v/>
      </c>
      <c r="B7" s="7" t="e">
        <f ca="1">P7</f>
        <v>#VALUE!</v>
      </c>
      <c r="C7" s="23">
        <v>2</v>
      </c>
      <c r="D7" s="24"/>
      <c r="E7" s="24"/>
      <c r="F7" s="24"/>
      <c r="G7" s="24"/>
      <c r="H7" s="24"/>
      <c r="I7" s="24"/>
      <c r="J7" s="2"/>
      <c r="K7" s="24"/>
      <c r="L7" s="44" t="str">
        <f t="shared" ref="L7:L45" si="5">IFERROR(G7/I7,"")</f>
        <v/>
      </c>
      <c r="M7" s="45" t="str">
        <f t="shared" ref="M7:M45" si="6">IFERROR(I7/F7,"")</f>
        <v/>
      </c>
      <c r="N7" s="45" t="str">
        <f t="shared" ref="N7:N45" si="7">IFERROR(G7/F7,"")</f>
        <v/>
      </c>
      <c r="O7" s="1" t="str">
        <f ca="1">IFERROR(IFERROR(VLOOKUP(D7&amp;"_"&amp;K7&amp;"_"&amp;data!$A$2,INDIRECT("A"&amp;ROW()+1&amp;":$D$100"),2,FALSE),IFERROR(VLOOKUP(D7&amp;"_"&amp;K7&amp;"_"&amp;data!$A$3,INDIRECT("A"&amp;ROW()+1&amp;":$D$100"),2,FALSE),IFERROR(VLOOKUP(D7&amp;"_"&amp;K7&amp;"_"&amp;data!$A$4,INDIRECT("A"&amp;ROW()+1&amp;":$D$100"),2,FALSE),IFERROR(VLOOKUP(D7&amp;"_"&amp;K7&amp;"_"&amp;data!$A$5,INDIRECT("A"&amp;ROW()+1&amp;":$D$100"),2,FALSE),IFERROR(VLOOKUP(D7&amp;"_"&amp;K7&amp;"_"&amp;data!$A$6,INDIRECT("A"&amp;ROW()+1&amp;":$D$100"),2,FALSE),IFERROR(VLOOKUP(D7&amp;"_"&amp;K7&amp;"_"&amp;data!$A$7,INDIRECT("A"&amp;ROW()+1&amp;":$D$100"),2,FALSE),VLOOKUP(D7&amp;"_"&amp;K7&amp;"_"&amp;data!$A$8,INDIRECT("A"&amp;ROW()+1&amp;":$D$100"),2,FALSE)))))))-OFFSET(O7,1,1),"")</f>
        <v/>
      </c>
      <c r="P7" s="7" t="e">
        <f ca="1">OFFSET(P7,-1,0)+TIME(,OFFSET(P7,-1,1),)</f>
        <v>#VALUE!</v>
      </c>
      <c r="Q7" s="2" t="e">
        <f>INT((R7*S7*T7)/60+0.99+U7)</f>
        <v>#VALUE!</v>
      </c>
      <c r="R7" s="24">
        <f t="shared" ref="R7:R12" si="8">F7</f>
        <v>0</v>
      </c>
      <c r="S7" s="24" t="str">
        <f t="shared" si="4"/>
        <v/>
      </c>
      <c r="T7" s="24">
        <f t="shared" ref="T7:T15" si="9">75+5+30</f>
        <v>110</v>
      </c>
      <c r="U7" s="24">
        <v>0</v>
      </c>
      <c r="V7" s="47"/>
      <c r="W7" s="47"/>
      <c r="X7" s="47"/>
      <c r="Y7" s="42"/>
      <c r="Z7" s="42"/>
      <c r="AA7" s="42"/>
      <c r="AB7" s="42"/>
    </row>
    <row r="8" spans="1:28" ht="20.100000000000001" customHeight="1" x14ac:dyDescent="0.15">
      <c r="A8" s="52" t="str">
        <f t="shared" si="0"/>
        <v/>
      </c>
      <c r="B8" s="7" t="e">
        <f t="shared" ca="1" si="1"/>
        <v>#VALUE!</v>
      </c>
      <c r="C8" s="23">
        <v>3</v>
      </c>
      <c r="D8" s="24"/>
      <c r="E8" s="24"/>
      <c r="F8" s="24"/>
      <c r="G8" s="24"/>
      <c r="H8" s="24"/>
      <c r="I8" s="24"/>
      <c r="J8" s="2"/>
      <c r="K8" s="24"/>
      <c r="L8" s="44" t="str">
        <f t="shared" si="5"/>
        <v/>
      </c>
      <c r="M8" s="45" t="str">
        <f t="shared" si="6"/>
        <v/>
      </c>
      <c r="N8" s="45" t="str">
        <f t="shared" si="7"/>
        <v/>
      </c>
      <c r="O8" s="1" t="str">
        <f ca="1">IFERROR(IFERROR(VLOOKUP(D8&amp;"_"&amp;K8&amp;"_"&amp;data!$A$2,INDIRECT("A"&amp;ROW()+1&amp;":$D$100"),2,FALSE),IFERROR(VLOOKUP(D8&amp;"_"&amp;K8&amp;"_"&amp;data!$A$3,INDIRECT("A"&amp;ROW()+1&amp;":$D$100"),2,FALSE),IFERROR(VLOOKUP(D8&amp;"_"&amp;K8&amp;"_"&amp;data!$A$4,INDIRECT("A"&amp;ROW()+1&amp;":$D$100"),2,FALSE),IFERROR(VLOOKUP(D8&amp;"_"&amp;K8&amp;"_"&amp;data!$A$5,INDIRECT("A"&amp;ROW()+1&amp;":$D$100"),2,FALSE),IFERROR(VLOOKUP(D8&amp;"_"&amp;K8&amp;"_"&amp;data!$A$6,INDIRECT("A"&amp;ROW()+1&amp;":$D$100"),2,FALSE),IFERROR(VLOOKUP(D8&amp;"_"&amp;K8&amp;"_"&amp;data!$A$7,INDIRECT("A"&amp;ROW()+1&amp;":$D$100"),2,FALSE),VLOOKUP(D8&amp;"_"&amp;K8&amp;"_"&amp;data!$A$8,INDIRECT("A"&amp;ROW()+1&amp;":$D$100"),2,FALSE)))))))-OFFSET(O8,1,1),"")</f>
        <v/>
      </c>
      <c r="P8" s="7" t="e">
        <f t="shared" ca="1" si="2"/>
        <v>#VALUE!</v>
      </c>
      <c r="Q8" s="2" t="e">
        <f t="shared" si="3"/>
        <v>#VALUE!</v>
      </c>
      <c r="R8" s="24">
        <f t="shared" si="8"/>
        <v>0</v>
      </c>
      <c r="S8" s="24" t="str">
        <f t="shared" si="4"/>
        <v/>
      </c>
      <c r="T8" s="24">
        <f t="shared" si="9"/>
        <v>110</v>
      </c>
      <c r="U8" s="24">
        <v>0</v>
      </c>
      <c r="V8" s="75" t="s">
        <v>31</v>
      </c>
      <c r="W8" s="76"/>
      <c r="X8" s="77"/>
      <c r="Y8" s="42"/>
      <c r="Z8" s="42"/>
      <c r="AA8" s="42"/>
      <c r="AB8" s="42"/>
    </row>
    <row r="9" spans="1:28" ht="20.100000000000001" customHeight="1" x14ac:dyDescent="0.15">
      <c r="A9" s="52" t="str">
        <f t="shared" si="0"/>
        <v/>
      </c>
      <c r="B9" s="7" t="e">
        <f ca="1">P9</f>
        <v>#VALUE!</v>
      </c>
      <c r="C9" s="23">
        <v>4</v>
      </c>
      <c r="D9" s="24"/>
      <c r="E9" s="24"/>
      <c r="F9" s="24"/>
      <c r="G9" s="24"/>
      <c r="H9" s="24"/>
      <c r="I9" s="24"/>
      <c r="J9" s="2"/>
      <c r="K9" s="24"/>
      <c r="L9" s="44" t="str">
        <f t="shared" si="5"/>
        <v/>
      </c>
      <c r="M9" s="45" t="str">
        <f t="shared" si="6"/>
        <v/>
      </c>
      <c r="N9" s="45" t="str">
        <f t="shared" si="7"/>
        <v/>
      </c>
      <c r="O9" s="1" t="str">
        <f ca="1">IFERROR(IFERROR(VLOOKUP(D9&amp;"_"&amp;K9&amp;"_"&amp;data!$A$2,INDIRECT("A"&amp;ROW()+1&amp;":$D$100"),2,FALSE),IFERROR(VLOOKUP(D9&amp;"_"&amp;K9&amp;"_"&amp;data!$A$3,INDIRECT("A"&amp;ROW()+1&amp;":$D$100"),2,FALSE),IFERROR(VLOOKUP(D9&amp;"_"&amp;K9&amp;"_"&amp;data!$A$4,INDIRECT("A"&amp;ROW()+1&amp;":$D$100"),2,FALSE),IFERROR(VLOOKUP(D9&amp;"_"&amp;K9&amp;"_"&amp;data!$A$5,INDIRECT("A"&amp;ROW()+1&amp;":$D$100"),2,FALSE),IFERROR(VLOOKUP(D9&amp;"_"&amp;K9&amp;"_"&amp;data!$A$6,INDIRECT("A"&amp;ROW()+1&amp;":$D$100"),2,FALSE),IFERROR(VLOOKUP(D9&amp;"_"&amp;K9&amp;"_"&amp;data!$A$7,INDIRECT("A"&amp;ROW()+1&amp;":$D$100"),2,FALSE),VLOOKUP(D9&amp;"_"&amp;K9&amp;"_"&amp;data!$A$8,INDIRECT("A"&amp;ROW()+1&amp;":$D$100"),2,FALSE)))))))-OFFSET(O9,1,1),"")</f>
        <v/>
      </c>
      <c r="P9" s="7" t="e">
        <f t="shared" ca="1" si="2"/>
        <v>#VALUE!</v>
      </c>
      <c r="Q9" s="2" t="e">
        <f>INT((R9*S9*T9)/60+0.99+U9)</f>
        <v>#VALUE!</v>
      </c>
      <c r="R9" s="24">
        <f t="shared" si="8"/>
        <v>0</v>
      </c>
      <c r="S9" s="24" t="str">
        <f t="shared" si="4"/>
        <v/>
      </c>
      <c r="T9" s="24">
        <f t="shared" si="9"/>
        <v>110</v>
      </c>
      <c r="U9" s="24">
        <v>0</v>
      </c>
      <c r="V9" s="40" t="s">
        <v>17</v>
      </c>
      <c r="W9" s="40" t="s">
        <v>19</v>
      </c>
      <c r="X9" s="40">
        <f>I6</f>
        <v>0</v>
      </c>
      <c r="AB9" s="42"/>
    </row>
    <row r="10" spans="1:28" ht="20.100000000000001" customHeight="1" x14ac:dyDescent="0.15">
      <c r="A10" s="52" t="str">
        <f t="shared" si="0"/>
        <v/>
      </c>
      <c r="B10" s="7" t="e">
        <f ca="1">P10</f>
        <v>#VALUE!</v>
      </c>
      <c r="C10" s="23">
        <v>5</v>
      </c>
      <c r="D10" s="24"/>
      <c r="E10" s="24"/>
      <c r="F10" s="24"/>
      <c r="G10" s="24"/>
      <c r="H10" s="24"/>
      <c r="I10" s="24"/>
      <c r="J10" s="2"/>
      <c r="K10" s="24"/>
      <c r="L10" s="44" t="str">
        <f t="shared" si="5"/>
        <v/>
      </c>
      <c r="M10" s="45" t="str">
        <f t="shared" si="6"/>
        <v/>
      </c>
      <c r="N10" s="45" t="str">
        <f t="shared" si="7"/>
        <v/>
      </c>
      <c r="O10" s="1" t="str">
        <f ca="1">IFERROR(IFERROR(VLOOKUP(D10&amp;"_"&amp;K10&amp;"_"&amp;data!$A$2,INDIRECT("A"&amp;ROW()+1&amp;":$D$100"),2,FALSE),IFERROR(VLOOKUP(D10&amp;"_"&amp;K10&amp;"_"&amp;data!$A$3,INDIRECT("A"&amp;ROW()+1&amp;":$D$100"),2,FALSE),IFERROR(VLOOKUP(D10&amp;"_"&amp;K10&amp;"_"&amp;data!$A$4,INDIRECT("A"&amp;ROW()+1&amp;":$D$100"),2,FALSE),IFERROR(VLOOKUP(D10&amp;"_"&amp;K10&amp;"_"&amp;data!$A$5,INDIRECT("A"&amp;ROW()+1&amp;":$D$100"),2,FALSE),IFERROR(VLOOKUP(D10&amp;"_"&amp;K10&amp;"_"&amp;data!$A$6,INDIRECT("A"&amp;ROW()+1&amp;":$D$100"),2,FALSE),IFERROR(VLOOKUP(D10&amp;"_"&amp;K10&amp;"_"&amp;data!$A$7,INDIRECT("A"&amp;ROW()+1&amp;":$D$100"),2,FALSE),VLOOKUP(D10&amp;"_"&amp;K10&amp;"_"&amp;data!$A$8,INDIRECT("A"&amp;ROW()+1&amp;":$D$100"),2,FALSE)))))))-OFFSET(O10,1,1),"")</f>
        <v/>
      </c>
      <c r="P10" s="7" t="e">
        <f t="shared" ca="1" si="2"/>
        <v>#VALUE!</v>
      </c>
      <c r="Q10" s="2" t="e">
        <f>INT((R10*S10*T10)/60+0.99+U10)</f>
        <v>#VALUE!</v>
      </c>
      <c r="R10" s="24">
        <f t="shared" si="8"/>
        <v>0</v>
      </c>
      <c r="S10" s="24" t="str">
        <f t="shared" si="4"/>
        <v/>
      </c>
      <c r="T10" s="24">
        <f t="shared" si="9"/>
        <v>110</v>
      </c>
      <c r="U10" s="24">
        <v>0</v>
      </c>
      <c r="V10" s="40" t="s">
        <v>49</v>
      </c>
      <c r="W10" s="40" t="s">
        <v>26</v>
      </c>
      <c r="X10" s="40">
        <f>I9</f>
        <v>0</v>
      </c>
      <c r="AB10" s="42"/>
    </row>
    <row r="11" spans="1:28" ht="20.100000000000001" customHeight="1" x14ac:dyDescent="0.15">
      <c r="A11" s="52" t="str">
        <f t="shared" si="0"/>
        <v/>
      </c>
      <c r="B11" s="7" t="e">
        <f ca="1">P11</f>
        <v>#VALUE!</v>
      </c>
      <c r="C11" s="23">
        <v>6</v>
      </c>
      <c r="D11" s="24"/>
      <c r="E11" s="24"/>
      <c r="F11" s="24"/>
      <c r="G11" s="24"/>
      <c r="H11" s="24"/>
      <c r="I11" s="24"/>
      <c r="J11" s="2"/>
      <c r="K11" s="24"/>
      <c r="L11" s="44" t="str">
        <f t="shared" si="5"/>
        <v/>
      </c>
      <c r="M11" s="45" t="str">
        <f t="shared" si="6"/>
        <v/>
      </c>
      <c r="N11" s="45" t="str">
        <f t="shared" si="7"/>
        <v/>
      </c>
      <c r="O11" s="1" t="str">
        <f ca="1">IFERROR(IFERROR(VLOOKUP(D11&amp;"_"&amp;K11&amp;"_"&amp;data!$A$2,INDIRECT("A"&amp;ROW()+1&amp;":$D$100"),2,FALSE),IFERROR(VLOOKUP(D11&amp;"_"&amp;K11&amp;"_"&amp;data!$A$3,INDIRECT("A"&amp;ROW()+1&amp;":$D$100"),2,FALSE),IFERROR(VLOOKUP(D11&amp;"_"&amp;K11&amp;"_"&amp;data!$A$4,INDIRECT("A"&amp;ROW()+1&amp;":$D$100"),2,FALSE),IFERROR(VLOOKUP(D11&amp;"_"&amp;K11&amp;"_"&amp;data!$A$5,INDIRECT("A"&amp;ROW()+1&amp;":$D$100"),2,FALSE),IFERROR(VLOOKUP(D11&amp;"_"&amp;K11&amp;"_"&amp;data!$A$6,INDIRECT("A"&amp;ROW()+1&amp;":$D$100"),2,FALSE),IFERROR(VLOOKUP(D11&amp;"_"&amp;K11&amp;"_"&amp;data!$A$7,INDIRECT("A"&amp;ROW()+1&amp;":$D$100"),2,FALSE),VLOOKUP(D11&amp;"_"&amp;K11&amp;"_"&amp;data!$A$8,INDIRECT("A"&amp;ROW()+1&amp;":$D$100"),2,FALSE)))))))-OFFSET(O11,1,1),"")</f>
        <v/>
      </c>
      <c r="P11" s="7" t="e">
        <f t="shared" ca="1" si="2"/>
        <v>#VALUE!</v>
      </c>
      <c r="Q11" s="2" t="e">
        <f>INT((R11*S11*T11)/60+0.99+U11)</f>
        <v>#VALUE!</v>
      </c>
      <c r="R11" s="24">
        <f t="shared" si="8"/>
        <v>0</v>
      </c>
      <c r="S11" s="24" t="str">
        <f t="shared" si="4"/>
        <v/>
      </c>
      <c r="T11" s="24">
        <f t="shared" si="9"/>
        <v>110</v>
      </c>
      <c r="U11" s="24">
        <v>0</v>
      </c>
      <c r="V11" s="40" t="s">
        <v>50</v>
      </c>
      <c r="W11" s="40" t="s">
        <v>23</v>
      </c>
      <c r="X11" s="40">
        <f>I8</f>
        <v>0</v>
      </c>
      <c r="AB11" s="42"/>
    </row>
    <row r="12" spans="1:28" ht="20.100000000000001" customHeight="1" x14ac:dyDescent="0.15">
      <c r="A12" s="52" t="str">
        <f t="shared" si="0"/>
        <v/>
      </c>
      <c r="B12" s="7" t="e">
        <f ca="1">P12</f>
        <v>#VALUE!</v>
      </c>
      <c r="C12" s="23">
        <v>7</v>
      </c>
      <c r="D12" s="24"/>
      <c r="E12" s="24"/>
      <c r="F12" s="24"/>
      <c r="G12" s="24"/>
      <c r="H12" s="24"/>
      <c r="I12" s="24"/>
      <c r="J12" s="2"/>
      <c r="K12" s="24"/>
      <c r="L12" s="44" t="str">
        <f t="shared" si="5"/>
        <v/>
      </c>
      <c r="M12" s="45" t="str">
        <f t="shared" si="6"/>
        <v/>
      </c>
      <c r="N12" s="45" t="str">
        <f t="shared" si="7"/>
        <v/>
      </c>
      <c r="O12" s="1" t="str">
        <f ca="1">IFERROR(IFERROR(VLOOKUP(D12&amp;"_"&amp;K12&amp;"_"&amp;data!$A$2,INDIRECT("A"&amp;ROW()+1&amp;":$D$100"),2,FALSE),IFERROR(VLOOKUP(D12&amp;"_"&amp;K12&amp;"_"&amp;data!$A$3,INDIRECT("A"&amp;ROW()+1&amp;":$D$100"),2,FALSE),IFERROR(VLOOKUP(D12&amp;"_"&amp;K12&amp;"_"&amp;data!$A$4,INDIRECT("A"&amp;ROW()+1&amp;":$D$100"),2,FALSE),IFERROR(VLOOKUP(D12&amp;"_"&amp;K12&amp;"_"&amp;data!$A$5,INDIRECT("A"&amp;ROW()+1&amp;":$D$100"),2,FALSE),IFERROR(VLOOKUP(D12&amp;"_"&amp;K12&amp;"_"&amp;data!$A$6,INDIRECT("A"&amp;ROW()+1&amp;":$D$100"),2,FALSE),IFERROR(VLOOKUP(D12&amp;"_"&amp;K12&amp;"_"&amp;data!$A$7,INDIRECT("A"&amp;ROW()+1&amp;":$D$100"),2,FALSE),VLOOKUP(D12&amp;"_"&amp;K12&amp;"_"&amp;data!$A$8,INDIRECT("A"&amp;ROW()+1&amp;":$D$100"),2,FALSE)))))))-OFFSET(O12,1,1),"")</f>
        <v/>
      </c>
      <c r="P12" s="7" t="e">
        <f t="shared" ca="1" si="2"/>
        <v>#VALUE!</v>
      </c>
      <c r="Q12" s="2" t="e">
        <f>INT((R12*S12*T12)/60+0.99+U12)</f>
        <v>#VALUE!</v>
      </c>
      <c r="R12" s="24">
        <f t="shared" si="8"/>
        <v>0</v>
      </c>
      <c r="S12" s="24" t="str">
        <f t="shared" si="4"/>
        <v/>
      </c>
      <c r="T12" s="24">
        <f t="shared" si="9"/>
        <v>110</v>
      </c>
      <c r="U12" s="24">
        <v>0</v>
      </c>
      <c r="V12" s="40" t="s">
        <v>27</v>
      </c>
      <c r="W12" s="40" t="s">
        <v>19</v>
      </c>
      <c r="X12" s="40">
        <f>I14</f>
        <v>0</v>
      </c>
      <c r="AB12" s="42"/>
    </row>
    <row r="13" spans="1:28" ht="20.100000000000001" customHeight="1" x14ac:dyDescent="0.15">
      <c r="A13" s="52" t="str">
        <f t="shared" si="0"/>
        <v/>
      </c>
      <c r="B13" s="7" t="e">
        <f t="shared" ca="1" si="1"/>
        <v>#VALUE!</v>
      </c>
      <c r="C13" s="69" t="s">
        <v>30</v>
      </c>
      <c r="D13" s="67"/>
      <c r="E13" s="67"/>
      <c r="F13" s="67"/>
      <c r="G13" s="67"/>
      <c r="H13" s="67"/>
      <c r="I13" s="67"/>
      <c r="J13" s="2"/>
      <c r="K13" s="24"/>
      <c r="L13" s="44" t="str">
        <f t="shared" si="5"/>
        <v/>
      </c>
      <c r="M13" s="45" t="str">
        <f t="shared" si="6"/>
        <v/>
      </c>
      <c r="N13" s="45" t="str">
        <f t="shared" si="7"/>
        <v/>
      </c>
      <c r="O13" s="1" t="str">
        <f ca="1">IFERROR(IFERROR(VLOOKUP(D13&amp;"_"&amp;K13&amp;"_"&amp;data!$A$2,INDIRECT("A"&amp;ROW()+1&amp;":$D$100"),2,FALSE),IFERROR(VLOOKUP(D13&amp;"_"&amp;K13&amp;"_"&amp;data!$A$3,INDIRECT("A"&amp;ROW()+1&amp;":$D$100"),2,FALSE),IFERROR(VLOOKUP(D13&amp;"_"&amp;K13&amp;"_"&amp;data!$A$4,INDIRECT("A"&amp;ROW()+1&amp;":$D$100"),2,FALSE),IFERROR(VLOOKUP(D13&amp;"_"&amp;K13&amp;"_"&amp;data!$A$5,INDIRECT("A"&amp;ROW()+1&amp;":$D$100"),2,FALSE),IFERROR(VLOOKUP(D13&amp;"_"&amp;K13&amp;"_"&amp;data!$A$6,INDIRECT("A"&amp;ROW()+1&amp;":$D$100"),2,FALSE),IFERROR(VLOOKUP(D13&amp;"_"&amp;K13&amp;"_"&amp;data!$A$7,INDIRECT("A"&amp;ROW()+1&amp;":$D$100"),2,FALSE),VLOOKUP(D13&amp;"_"&amp;K13&amp;"_"&amp;data!$A$8,INDIRECT("A"&amp;ROW()+1&amp;":$D$100"),2,FALSE)))))))-OFFSET(O13,1,1),"")</f>
        <v/>
      </c>
      <c r="P13" s="7" t="e">
        <f t="shared" ca="1" si="2"/>
        <v>#VALUE!</v>
      </c>
      <c r="Q13" s="8">
        <v>10</v>
      </c>
      <c r="R13" s="11" t="e">
        <f>SUM(Q6:Q12)</f>
        <v>#VALUE!</v>
      </c>
      <c r="S13" s="12" t="s">
        <v>1</v>
      </c>
      <c r="T13" s="24"/>
      <c r="U13" s="24"/>
      <c r="V13" s="40" t="s">
        <v>25</v>
      </c>
      <c r="W13" s="40" t="s">
        <v>26</v>
      </c>
      <c r="X13" s="40">
        <f>I12</f>
        <v>0</v>
      </c>
      <c r="AB13" s="42"/>
    </row>
    <row r="14" spans="1:28" ht="20.100000000000001" customHeight="1" x14ac:dyDescent="0.15">
      <c r="A14" s="52" t="str">
        <f t="shared" si="0"/>
        <v/>
      </c>
      <c r="B14" s="7" t="e">
        <f ca="1">P14</f>
        <v>#VALUE!</v>
      </c>
      <c r="C14" s="23">
        <v>8</v>
      </c>
      <c r="D14" s="24"/>
      <c r="E14" s="24"/>
      <c r="F14" s="24"/>
      <c r="G14" s="24"/>
      <c r="H14" s="24"/>
      <c r="I14" s="24"/>
      <c r="J14" s="2"/>
      <c r="K14" s="24"/>
      <c r="L14" s="44" t="str">
        <f t="shared" si="5"/>
        <v/>
      </c>
      <c r="M14" s="45" t="str">
        <f t="shared" si="6"/>
        <v/>
      </c>
      <c r="N14" s="45" t="str">
        <f t="shared" si="7"/>
        <v/>
      </c>
      <c r="O14" s="1" t="str">
        <f ca="1">IFERROR(IFERROR(VLOOKUP(D14&amp;"_"&amp;K14&amp;"_"&amp;data!$A$2,INDIRECT("A"&amp;ROW()+1&amp;":$D$100"),2,FALSE),IFERROR(VLOOKUP(D14&amp;"_"&amp;K14&amp;"_"&amp;data!$A$3,INDIRECT("A"&amp;ROW()+1&amp;":$D$100"),2,FALSE),IFERROR(VLOOKUP(D14&amp;"_"&amp;K14&amp;"_"&amp;data!$A$4,INDIRECT("A"&amp;ROW()+1&amp;":$D$100"),2,FALSE),IFERROR(VLOOKUP(D14&amp;"_"&amp;K14&amp;"_"&amp;data!$A$5,INDIRECT("A"&amp;ROW()+1&amp;":$D$100"),2,FALSE),IFERROR(VLOOKUP(D14&amp;"_"&amp;K14&amp;"_"&amp;data!$A$6,INDIRECT("A"&amp;ROW()+1&amp;":$D$100"),2,FALSE),IFERROR(VLOOKUP(D14&amp;"_"&amp;K14&amp;"_"&amp;data!$A$7,INDIRECT("A"&amp;ROW()+1&amp;":$D$100"),2,FALSE),VLOOKUP(D14&amp;"_"&amp;K14&amp;"_"&amp;data!$A$8,INDIRECT("A"&amp;ROW()+1&amp;":$D$100"),2,FALSE)))))))-OFFSET(O14,1,1),"")</f>
        <v/>
      </c>
      <c r="P14" s="7" t="e">
        <f t="shared" ca="1" si="2"/>
        <v>#VALUE!</v>
      </c>
      <c r="Q14" s="2" t="e">
        <f>INT((R14*S14*T14)/60+0.99+U14)</f>
        <v>#VALUE!</v>
      </c>
      <c r="R14" s="24">
        <f>F14</f>
        <v>0</v>
      </c>
      <c r="S14" s="24" t="str">
        <f t="shared" ref="S14:S21" si="10">IF(H14&gt;0,LEN(H14),"")</f>
        <v/>
      </c>
      <c r="T14" s="24">
        <f t="shared" si="9"/>
        <v>110</v>
      </c>
      <c r="U14" s="24">
        <v>0</v>
      </c>
      <c r="V14" s="40" t="s">
        <v>24</v>
      </c>
      <c r="W14" s="40" t="s">
        <v>23</v>
      </c>
      <c r="X14" s="40">
        <f>I7</f>
        <v>0</v>
      </c>
      <c r="AB14" s="42"/>
    </row>
    <row r="15" spans="1:28" ht="20.100000000000001" customHeight="1" x14ac:dyDescent="0.15">
      <c r="A15" s="52" t="str">
        <f t="shared" si="0"/>
        <v/>
      </c>
      <c r="B15" s="7" t="e">
        <f t="shared" ca="1" si="1"/>
        <v>#VALUE!</v>
      </c>
      <c r="C15" s="23">
        <v>9</v>
      </c>
      <c r="D15" s="24"/>
      <c r="E15" s="24"/>
      <c r="F15" s="24"/>
      <c r="G15" s="24"/>
      <c r="H15" s="24"/>
      <c r="I15" s="24"/>
      <c r="J15" s="2"/>
      <c r="K15" s="24"/>
      <c r="L15" s="44" t="str">
        <f t="shared" si="5"/>
        <v/>
      </c>
      <c r="M15" s="45" t="str">
        <f t="shared" si="6"/>
        <v/>
      </c>
      <c r="N15" s="45" t="str">
        <f t="shared" si="7"/>
        <v/>
      </c>
      <c r="O15" s="1" t="str">
        <f ca="1">IFERROR(IFERROR(VLOOKUP(D15&amp;"_"&amp;K15&amp;"_"&amp;data!$A$2,INDIRECT("A"&amp;ROW()+1&amp;":$D$100"),2,FALSE),IFERROR(VLOOKUP(D15&amp;"_"&amp;K15&amp;"_"&amp;data!$A$3,INDIRECT("A"&amp;ROW()+1&amp;":$D$100"),2,FALSE),IFERROR(VLOOKUP(D15&amp;"_"&amp;K15&amp;"_"&amp;data!$A$4,INDIRECT("A"&amp;ROW()+1&amp;":$D$100"),2,FALSE),IFERROR(VLOOKUP(D15&amp;"_"&amp;K15&amp;"_"&amp;data!$A$5,INDIRECT("A"&amp;ROW()+1&amp;":$D$100"),2,FALSE),IFERROR(VLOOKUP(D15&amp;"_"&amp;K15&amp;"_"&amp;data!$A$6,INDIRECT("A"&amp;ROW()+1&amp;":$D$100"),2,FALSE),IFERROR(VLOOKUP(D15&amp;"_"&amp;K15&amp;"_"&amp;data!$A$7,INDIRECT("A"&amp;ROW()+1&amp;":$D$100"),2,FALSE),VLOOKUP(D15&amp;"_"&amp;K15&amp;"_"&amp;data!$A$8,INDIRECT("A"&amp;ROW()+1&amp;":$D$100"),2,FALSE)))))))-OFFSET(O15,1,1),"")</f>
        <v/>
      </c>
      <c r="P15" s="7" t="e">
        <f t="shared" ca="1" si="2"/>
        <v>#VALUE!</v>
      </c>
      <c r="Q15" s="2" t="e">
        <f t="shared" ref="Q15:Q21" si="11">INT((R15*S15*T15)/60+0.99+U15)</f>
        <v>#VALUE!</v>
      </c>
      <c r="R15" s="24">
        <f t="shared" ref="R15:R21" si="12">F15</f>
        <v>0</v>
      </c>
      <c r="S15" s="24" t="str">
        <f t="shared" si="10"/>
        <v/>
      </c>
      <c r="T15" s="24">
        <f t="shared" si="9"/>
        <v>110</v>
      </c>
      <c r="U15" s="24">
        <v>0</v>
      </c>
      <c r="V15" s="68" t="s">
        <v>53</v>
      </c>
      <c r="W15" s="68"/>
      <c r="X15" s="40">
        <f>SUM(X9:X14)</f>
        <v>0</v>
      </c>
      <c r="AB15" s="42"/>
    </row>
    <row r="16" spans="1:28" ht="20.100000000000001" customHeight="1" x14ac:dyDescent="0.15">
      <c r="A16" s="52" t="str">
        <f t="shared" si="0"/>
        <v/>
      </c>
      <c r="B16" s="7" t="e">
        <f ca="1">P16</f>
        <v>#VALUE!</v>
      </c>
      <c r="C16" s="23">
        <v>10</v>
      </c>
      <c r="D16" s="24"/>
      <c r="E16" s="24"/>
      <c r="F16" s="24"/>
      <c r="G16" s="24"/>
      <c r="H16" s="24"/>
      <c r="I16" s="24"/>
      <c r="J16" s="2"/>
      <c r="K16" s="24"/>
      <c r="L16" s="44" t="str">
        <f t="shared" si="5"/>
        <v/>
      </c>
      <c r="M16" s="45" t="str">
        <f t="shared" si="6"/>
        <v/>
      </c>
      <c r="N16" s="45" t="str">
        <f t="shared" si="7"/>
        <v/>
      </c>
      <c r="O16" s="1" t="str">
        <f ca="1">IFERROR(IFERROR(VLOOKUP(D16&amp;"_"&amp;K16&amp;"_"&amp;data!$A$2,INDIRECT("A"&amp;ROW()+1&amp;":$D$100"),2,FALSE),IFERROR(VLOOKUP(D16&amp;"_"&amp;K16&amp;"_"&amp;data!$A$3,INDIRECT("A"&amp;ROW()+1&amp;":$D$100"),2,FALSE),IFERROR(VLOOKUP(D16&amp;"_"&amp;K16&amp;"_"&amp;data!$A$4,INDIRECT("A"&amp;ROW()+1&amp;":$D$100"),2,FALSE),IFERROR(VLOOKUP(D16&amp;"_"&amp;K16&amp;"_"&amp;data!$A$5,INDIRECT("A"&amp;ROW()+1&amp;":$D$100"),2,FALSE),IFERROR(VLOOKUP(D16&amp;"_"&amp;K16&amp;"_"&amp;data!$A$6,INDIRECT("A"&amp;ROW()+1&amp;":$D$100"),2,FALSE),IFERROR(VLOOKUP(D16&amp;"_"&amp;K16&amp;"_"&amp;data!$A$7,INDIRECT("A"&amp;ROW()+1&amp;":$D$100"),2,FALSE),VLOOKUP(D16&amp;"_"&amp;K16&amp;"_"&amp;data!$A$8,INDIRECT("A"&amp;ROW()+1&amp;":$D$100"),2,FALSE)))))))-OFFSET(O16,1,1),"")</f>
        <v/>
      </c>
      <c r="P16" s="7" t="e">
        <f t="shared" ca="1" si="2"/>
        <v>#VALUE!</v>
      </c>
      <c r="Q16" s="2" t="e">
        <f>INT((R16*S16*T16)/60+0.99+U16)</f>
        <v>#VALUE!</v>
      </c>
      <c r="R16" s="24">
        <f t="shared" si="12"/>
        <v>0</v>
      </c>
      <c r="S16" s="24" t="str">
        <f t="shared" si="10"/>
        <v/>
      </c>
      <c r="T16" s="24">
        <f>90+5+25</f>
        <v>120</v>
      </c>
      <c r="U16" s="24">
        <v>1</v>
      </c>
      <c r="V16" s="16"/>
      <c r="W16" s="16"/>
      <c r="X16" s="16"/>
      <c r="AB16" s="42"/>
    </row>
    <row r="17" spans="1:28" ht="20.100000000000001" customHeight="1" x14ac:dyDescent="0.15">
      <c r="A17" s="52" t="str">
        <f t="shared" si="0"/>
        <v/>
      </c>
      <c r="B17" s="7" t="e">
        <f ca="1">P17</f>
        <v>#VALUE!</v>
      </c>
      <c r="C17" s="23">
        <v>11</v>
      </c>
      <c r="D17" s="24"/>
      <c r="E17" s="24"/>
      <c r="F17" s="24"/>
      <c r="G17" s="24"/>
      <c r="H17" s="24"/>
      <c r="I17" s="24"/>
      <c r="J17" s="2"/>
      <c r="K17" s="24"/>
      <c r="L17" s="44" t="str">
        <f t="shared" si="5"/>
        <v/>
      </c>
      <c r="M17" s="45" t="str">
        <f t="shared" si="6"/>
        <v/>
      </c>
      <c r="N17" s="45" t="str">
        <f t="shared" si="7"/>
        <v/>
      </c>
      <c r="O17" s="1" t="str">
        <f ca="1">IFERROR(IFERROR(VLOOKUP(D17&amp;"_"&amp;K17&amp;"_"&amp;data!$A$2,INDIRECT("A"&amp;ROW()+1&amp;":$D$100"),2,FALSE),IFERROR(VLOOKUP(D17&amp;"_"&amp;K17&amp;"_"&amp;data!$A$3,INDIRECT("A"&amp;ROW()+1&amp;":$D$100"),2,FALSE),IFERROR(VLOOKUP(D17&amp;"_"&amp;K17&amp;"_"&amp;data!$A$4,INDIRECT("A"&amp;ROW()+1&amp;":$D$100"),2,FALSE),IFERROR(VLOOKUP(D17&amp;"_"&amp;K17&amp;"_"&amp;data!$A$5,INDIRECT("A"&amp;ROW()+1&amp;":$D$100"),2,FALSE),IFERROR(VLOOKUP(D17&amp;"_"&amp;K17&amp;"_"&amp;data!$A$6,INDIRECT("A"&amp;ROW()+1&amp;":$D$100"),2,FALSE),IFERROR(VLOOKUP(D17&amp;"_"&amp;K17&amp;"_"&amp;data!$A$7,INDIRECT("A"&amp;ROW()+1&amp;":$D$100"),2,FALSE),VLOOKUP(D17&amp;"_"&amp;K17&amp;"_"&amp;data!$A$8,INDIRECT("A"&amp;ROW()+1&amp;":$D$100"),2,FALSE)))))))-OFFSET(O17,1,1),"")</f>
        <v/>
      </c>
      <c r="P17" s="7" t="e">
        <f t="shared" ca="1" si="2"/>
        <v>#VALUE!</v>
      </c>
      <c r="Q17" s="2" t="e">
        <f>INT((R17*S17*T17)/60+0.99+U17)</f>
        <v>#VALUE!</v>
      </c>
      <c r="R17" s="24">
        <f t="shared" si="12"/>
        <v>0</v>
      </c>
      <c r="S17" s="24" t="str">
        <f t="shared" si="10"/>
        <v/>
      </c>
      <c r="T17" s="24">
        <f t="shared" ref="T17:T21" si="13">90+5+25</f>
        <v>120</v>
      </c>
      <c r="U17" s="24">
        <v>1</v>
      </c>
      <c r="V17" s="47"/>
      <c r="W17" s="47"/>
      <c r="X17" s="47"/>
      <c r="AB17" s="42"/>
    </row>
    <row r="18" spans="1:28" ht="20.100000000000001" customHeight="1" x14ac:dyDescent="0.15">
      <c r="A18" s="52" t="str">
        <f t="shared" si="0"/>
        <v/>
      </c>
      <c r="B18" s="7" t="e">
        <f t="shared" ca="1" si="1"/>
        <v>#VALUE!</v>
      </c>
      <c r="C18" s="23">
        <v>12</v>
      </c>
      <c r="D18" s="24"/>
      <c r="E18" s="24"/>
      <c r="F18" s="24"/>
      <c r="G18" s="24"/>
      <c r="H18" s="24"/>
      <c r="I18" s="24"/>
      <c r="J18" s="2"/>
      <c r="K18" s="24"/>
      <c r="L18" s="44" t="str">
        <f t="shared" si="5"/>
        <v/>
      </c>
      <c r="M18" s="45" t="str">
        <f t="shared" si="6"/>
        <v/>
      </c>
      <c r="N18" s="45" t="str">
        <f t="shared" si="7"/>
        <v/>
      </c>
      <c r="O18" s="1" t="str">
        <f ca="1">IFERROR(IFERROR(VLOOKUP(D18&amp;"_"&amp;K18&amp;"_"&amp;data!$A$2,INDIRECT("A"&amp;ROW()+1&amp;":$D$100"),2,FALSE),IFERROR(VLOOKUP(D18&amp;"_"&amp;K18&amp;"_"&amp;data!$A$3,INDIRECT("A"&amp;ROW()+1&amp;":$D$100"),2,FALSE),IFERROR(VLOOKUP(D18&amp;"_"&amp;K18&amp;"_"&amp;data!$A$4,INDIRECT("A"&amp;ROW()+1&amp;":$D$100"),2,FALSE),IFERROR(VLOOKUP(D18&amp;"_"&amp;K18&amp;"_"&amp;data!$A$5,INDIRECT("A"&amp;ROW()+1&amp;":$D$100"),2,FALSE),IFERROR(VLOOKUP(D18&amp;"_"&amp;K18&amp;"_"&amp;data!$A$6,INDIRECT("A"&amp;ROW()+1&amp;":$D$100"),2,FALSE),IFERROR(VLOOKUP(D18&amp;"_"&amp;K18&amp;"_"&amp;data!$A$7,INDIRECT("A"&amp;ROW()+1&amp;":$D$100"),2,FALSE),VLOOKUP(D18&amp;"_"&amp;K18&amp;"_"&amp;data!$A$8,INDIRECT("A"&amp;ROW()+1&amp;":$D$100"),2,FALSE)))))))-OFFSET(O18,1,1),"")</f>
        <v/>
      </c>
      <c r="P18" s="7" t="e">
        <f t="shared" ca="1" si="2"/>
        <v>#VALUE!</v>
      </c>
      <c r="Q18" s="2" t="e">
        <f t="shared" si="11"/>
        <v>#VALUE!</v>
      </c>
      <c r="R18" s="24">
        <f t="shared" si="12"/>
        <v>0</v>
      </c>
      <c r="S18" s="24" t="str">
        <f t="shared" si="10"/>
        <v/>
      </c>
      <c r="T18" s="24">
        <f t="shared" si="13"/>
        <v>120</v>
      </c>
      <c r="U18" s="24">
        <v>1</v>
      </c>
      <c r="V18" s="47"/>
      <c r="W18" s="47"/>
      <c r="X18" s="47"/>
      <c r="AB18" s="42"/>
    </row>
    <row r="19" spans="1:28" ht="20.100000000000001" customHeight="1" x14ac:dyDescent="0.15">
      <c r="A19" s="52" t="str">
        <f t="shared" si="0"/>
        <v/>
      </c>
      <c r="B19" s="7" t="e">
        <f t="shared" ca="1" si="1"/>
        <v>#VALUE!</v>
      </c>
      <c r="C19" s="23">
        <v>13</v>
      </c>
      <c r="D19" s="24"/>
      <c r="E19" s="24"/>
      <c r="F19" s="24"/>
      <c r="G19" s="24"/>
      <c r="H19" s="24"/>
      <c r="I19" s="24"/>
      <c r="J19" s="2"/>
      <c r="K19" s="24"/>
      <c r="L19" s="44" t="str">
        <f t="shared" si="5"/>
        <v/>
      </c>
      <c r="M19" s="45" t="str">
        <f t="shared" si="6"/>
        <v/>
      </c>
      <c r="N19" s="45" t="str">
        <f t="shared" si="7"/>
        <v/>
      </c>
      <c r="O19" s="1" t="str">
        <f ca="1">IFERROR(IFERROR(VLOOKUP(D19&amp;"_"&amp;K19&amp;"_"&amp;data!$A$2,INDIRECT("A"&amp;ROW()+1&amp;":$D$100"),2,FALSE),IFERROR(VLOOKUP(D19&amp;"_"&amp;K19&amp;"_"&amp;data!$A$3,INDIRECT("A"&amp;ROW()+1&amp;":$D$100"),2,FALSE),IFERROR(VLOOKUP(D19&amp;"_"&amp;K19&amp;"_"&amp;data!$A$4,INDIRECT("A"&amp;ROW()+1&amp;":$D$100"),2,FALSE),IFERROR(VLOOKUP(D19&amp;"_"&amp;K19&amp;"_"&amp;data!$A$5,INDIRECT("A"&amp;ROW()+1&amp;":$D$100"),2,FALSE),IFERROR(VLOOKUP(D19&amp;"_"&amp;K19&amp;"_"&amp;data!$A$6,INDIRECT("A"&amp;ROW()+1&amp;":$D$100"),2,FALSE),IFERROR(VLOOKUP(D19&amp;"_"&amp;K19&amp;"_"&amp;data!$A$7,INDIRECT("A"&amp;ROW()+1&amp;":$D$100"),2,FALSE),VLOOKUP(D19&amp;"_"&amp;K19&amp;"_"&amp;data!$A$8,INDIRECT("A"&amp;ROW()+1&amp;":$D$100"),2,FALSE)))))))-OFFSET(O19,1,1),"")</f>
        <v/>
      </c>
      <c r="P19" s="7" t="e">
        <f t="shared" ca="1" si="2"/>
        <v>#VALUE!</v>
      </c>
      <c r="Q19" s="2" t="e">
        <f t="shared" si="11"/>
        <v>#VALUE!</v>
      </c>
      <c r="R19" s="24">
        <f t="shared" si="12"/>
        <v>0</v>
      </c>
      <c r="S19" s="24" t="str">
        <f t="shared" si="10"/>
        <v/>
      </c>
      <c r="T19" s="24">
        <f t="shared" si="13"/>
        <v>120</v>
      </c>
      <c r="U19" s="24">
        <v>1</v>
      </c>
      <c r="V19" s="47"/>
      <c r="W19" s="47"/>
      <c r="X19" s="47"/>
      <c r="AB19" s="42"/>
    </row>
    <row r="20" spans="1:28" ht="20.100000000000001" customHeight="1" x14ac:dyDescent="0.15">
      <c r="A20" s="52" t="str">
        <f t="shared" si="0"/>
        <v/>
      </c>
      <c r="B20" s="7" t="e">
        <f t="shared" ca="1" si="1"/>
        <v>#VALUE!</v>
      </c>
      <c r="C20" s="23">
        <v>14</v>
      </c>
      <c r="D20" s="24"/>
      <c r="E20" s="24"/>
      <c r="F20" s="24"/>
      <c r="G20" s="24"/>
      <c r="H20" s="24"/>
      <c r="I20" s="24"/>
      <c r="J20" s="2"/>
      <c r="K20" s="24"/>
      <c r="L20" s="44" t="str">
        <f t="shared" si="5"/>
        <v/>
      </c>
      <c r="M20" s="45" t="str">
        <f t="shared" si="6"/>
        <v/>
      </c>
      <c r="N20" s="45" t="str">
        <f t="shared" si="7"/>
        <v/>
      </c>
      <c r="O20" s="1" t="str">
        <f ca="1">IFERROR(IFERROR(VLOOKUP(D20&amp;"_"&amp;K20&amp;"_"&amp;data!$A$2,INDIRECT("A"&amp;ROW()+1&amp;":$D$100"),2,FALSE),IFERROR(VLOOKUP(D20&amp;"_"&amp;K20&amp;"_"&amp;data!$A$3,INDIRECT("A"&amp;ROW()+1&amp;":$D$100"),2,FALSE),IFERROR(VLOOKUP(D20&amp;"_"&amp;K20&amp;"_"&amp;data!$A$4,INDIRECT("A"&amp;ROW()+1&amp;":$D$100"),2,FALSE),IFERROR(VLOOKUP(D20&amp;"_"&amp;K20&amp;"_"&amp;data!$A$5,INDIRECT("A"&amp;ROW()+1&amp;":$D$100"),2,FALSE),IFERROR(VLOOKUP(D20&amp;"_"&amp;K20&amp;"_"&amp;data!$A$6,INDIRECT("A"&amp;ROW()+1&amp;":$D$100"),2,FALSE),IFERROR(VLOOKUP(D20&amp;"_"&amp;K20&amp;"_"&amp;data!$A$7,INDIRECT("A"&amp;ROW()+1&amp;":$D$100"),2,FALSE),VLOOKUP(D20&amp;"_"&amp;K20&amp;"_"&amp;data!$A$8,INDIRECT("A"&amp;ROW()+1&amp;":$D$100"),2,FALSE)))))))-OFFSET(O20,1,1),"")</f>
        <v/>
      </c>
      <c r="P20" s="7" t="e">
        <f t="shared" ca="1" si="2"/>
        <v>#VALUE!</v>
      </c>
      <c r="Q20" s="2" t="e">
        <f t="shared" si="11"/>
        <v>#VALUE!</v>
      </c>
      <c r="R20" s="24">
        <f t="shared" si="12"/>
        <v>0</v>
      </c>
      <c r="S20" s="24" t="str">
        <f t="shared" si="10"/>
        <v/>
      </c>
      <c r="T20" s="24">
        <f t="shared" si="13"/>
        <v>120</v>
      </c>
      <c r="U20" s="24">
        <v>1</v>
      </c>
      <c r="V20" s="47"/>
      <c r="W20" s="47"/>
      <c r="X20" s="47"/>
      <c r="AB20" s="42"/>
    </row>
    <row r="21" spans="1:28" ht="20.100000000000001" customHeight="1" x14ac:dyDescent="0.15">
      <c r="A21" s="52" t="str">
        <f t="shared" si="0"/>
        <v/>
      </c>
      <c r="B21" s="7" t="e">
        <f t="shared" ca="1" si="1"/>
        <v>#VALUE!</v>
      </c>
      <c r="C21" s="23">
        <v>15</v>
      </c>
      <c r="D21" s="24"/>
      <c r="E21" s="24"/>
      <c r="F21" s="24"/>
      <c r="G21" s="24"/>
      <c r="H21" s="24"/>
      <c r="I21" s="24"/>
      <c r="J21" s="2"/>
      <c r="K21" s="24"/>
      <c r="L21" s="44" t="str">
        <f t="shared" si="5"/>
        <v/>
      </c>
      <c r="M21" s="45" t="str">
        <f t="shared" si="6"/>
        <v/>
      </c>
      <c r="N21" s="45" t="str">
        <f t="shared" si="7"/>
        <v/>
      </c>
      <c r="O21" s="1" t="str">
        <f ca="1">IFERROR(IFERROR(VLOOKUP(D21&amp;"_"&amp;K21&amp;"_"&amp;data!$A$2,INDIRECT("A"&amp;ROW()+1&amp;":$D$100"),2,FALSE),IFERROR(VLOOKUP(D21&amp;"_"&amp;K21&amp;"_"&amp;data!$A$3,INDIRECT("A"&amp;ROW()+1&amp;":$D$100"),2,FALSE),IFERROR(VLOOKUP(D21&amp;"_"&amp;K21&amp;"_"&amp;data!$A$4,INDIRECT("A"&amp;ROW()+1&amp;":$D$100"),2,FALSE),IFERROR(VLOOKUP(D21&amp;"_"&amp;K21&amp;"_"&amp;data!$A$5,INDIRECT("A"&amp;ROW()+1&amp;":$D$100"),2,FALSE),IFERROR(VLOOKUP(D21&amp;"_"&amp;K21&amp;"_"&amp;data!$A$6,INDIRECT("A"&amp;ROW()+1&amp;":$D$100"),2,FALSE),IFERROR(VLOOKUP(D21&amp;"_"&amp;K21&amp;"_"&amp;data!$A$7,INDIRECT("A"&amp;ROW()+1&amp;":$D$100"),2,FALSE),VLOOKUP(D21&amp;"_"&amp;K21&amp;"_"&amp;data!$A$8,INDIRECT("A"&amp;ROW()+1&amp;":$D$100"),2,FALSE)))))))-OFFSET(O21,1,1),"")</f>
        <v/>
      </c>
      <c r="P21" s="7" t="e">
        <f t="shared" ca="1" si="2"/>
        <v>#VALUE!</v>
      </c>
      <c r="Q21" s="2" t="e">
        <f t="shared" si="11"/>
        <v>#VALUE!</v>
      </c>
      <c r="R21" s="24">
        <f t="shared" si="12"/>
        <v>0</v>
      </c>
      <c r="S21" s="24" t="str">
        <f t="shared" si="10"/>
        <v/>
      </c>
      <c r="T21" s="24">
        <f t="shared" si="13"/>
        <v>120</v>
      </c>
      <c r="U21" s="24">
        <v>1</v>
      </c>
      <c r="V21" s="47"/>
      <c r="W21" s="47"/>
      <c r="X21" s="47"/>
      <c r="AB21" s="42"/>
    </row>
    <row r="22" spans="1:28" ht="20.100000000000001" customHeight="1" x14ac:dyDescent="0.15">
      <c r="A22" s="52" t="str">
        <f t="shared" si="0"/>
        <v/>
      </c>
      <c r="B22" s="7" t="e">
        <f t="shared" ca="1" si="1"/>
        <v>#VALUE!</v>
      </c>
      <c r="C22" s="70" t="s">
        <v>34</v>
      </c>
      <c r="D22" s="71"/>
      <c r="E22" s="71"/>
      <c r="F22" s="71"/>
      <c r="G22" s="71"/>
      <c r="H22" s="71"/>
      <c r="I22" s="71"/>
      <c r="J22" s="2"/>
      <c r="K22" s="24"/>
      <c r="L22" s="44" t="str">
        <f t="shared" si="5"/>
        <v/>
      </c>
      <c r="M22" s="45" t="str">
        <f t="shared" si="6"/>
        <v/>
      </c>
      <c r="N22" s="45" t="str">
        <f t="shared" si="7"/>
        <v/>
      </c>
      <c r="O22" s="1" t="str">
        <f ca="1">IFERROR(IFERROR(VLOOKUP(D22&amp;"_"&amp;K22&amp;"_"&amp;data!$A$2,INDIRECT("A"&amp;ROW()+1&amp;":$D$100"),2,FALSE),IFERROR(VLOOKUP(D22&amp;"_"&amp;K22&amp;"_"&amp;data!$A$3,INDIRECT("A"&amp;ROW()+1&amp;":$D$100"),2,FALSE),IFERROR(VLOOKUP(D22&amp;"_"&amp;K22&amp;"_"&amp;data!$A$4,INDIRECT("A"&amp;ROW()+1&amp;":$D$100"),2,FALSE),IFERROR(VLOOKUP(D22&amp;"_"&amp;K22&amp;"_"&amp;data!$A$5,INDIRECT("A"&amp;ROW()+1&amp;":$D$100"),2,FALSE),IFERROR(VLOOKUP(D22&amp;"_"&amp;K22&amp;"_"&amp;data!$A$6,INDIRECT("A"&amp;ROW()+1&amp;":$D$100"),2,FALSE),IFERROR(VLOOKUP(D22&amp;"_"&amp;K22&amp;"_"&amp;data!$A$7,INDIRECT("A"&amp;ROW()+1&amp;":$D$100"),2,FALSE),VLOOKUP(D22&amp;"_"&amp;K22&amp;"_"&amp;data!$A$8,INDIRECT("A"&amp;ROW()+1&amp;":$D$100"),2,FALSE)))))))-OFFSET(O22,1,1),"")</f>
        <v/>
      </c>
      <c r="P22" s="7" t="e">
        <f t="shared" ca="1" si="2"/>
        <v>#VALUE!</v>
      </c>
      <c r="Q22" s="8">
        <v>15</v>
      </c>
      <c r="R22" s="11" t="e">
        <f>SUM(Q14:Q21)</f>
        <v>#VALUE!</v>
      </c>
      <c r="S22" s="12" t="s">
        <v>1</v>
      </c>
      <c r="T22" s="24"/>
      <c r="U22" s="24"/>
      <c r="V22" s="15"/>
      <c r="W22" s="15"/>
      <c r="X22" s="16"/>
      <c r="AB22" s="42"/>
    </row>
    <row r="23" spans="1:28" ht="20.100000000000001" customHeight="1" x14ac:dyDescent="0.15">
      <c r="A23" s="52" t="str">
        <f t="shared" si="0"/>
        <v/>
      </c>
      <c r="B23" s="7" t="e">
        <f t="shared" ca="1" si="1"/>
        <v>#VALUE!</v>
      </c>
      <c r="C23" s="69" t="s">
        <v>35</v>
      </c>
      <c r="D23" s="67"/>
      <c r="E23" s="67"/>
      <c r="F23" s="67"/>
      <c r="G23" s="67"/>
      <c r="H23" s="67"/>
      <c r="I23" s="67"/>
      <c r="J23" s="2"/>
      <c r="K23" s="24"/>
      <c r="L23" s="44" t="str">
        <f t="shared" si="5"/>
        <v/>
      </c>
      <c r="M23" s="45" t="str">
        <f t="shared" si="6"/>
        <v/>
      </c>
      <c r="N23" s="45" t="str">
        <f t="shared" si="7"/>
        <v/>
      </c>
      <c r="O23" s="1" t="str">
        <f ca="1">IFERROR(IFERROR(VLOOKUP(D23&amp;"_"&amp;K23&amp;"_"&amp;data!$A$2,INDIRECT("A"&amp;ROW()+1&amp;":$D$100"),2,FALSE),IFERROR(VLOOKUP(D23&amp;"_"&amp;K23&amp;"_"&amp;data!$A$3,INDIRECT("A"&amp;ROW()+1&amp;":$D$100"),2,FALSE),IFERROR(VLOOKUP(D23&amp;"_"&amp;K23&amp;"_"&amp;data!$A$4,INDIRECT("A"&amp;ROW()+1&amp;":$D$100"),2,FALSE),IFERROR(VLOOKUP(D23&amp;"_"&amp;K23&amp;"_"&amp;data!$A$5,INDIRECT("A"&amp;ROW()+1&amp;":$D$100"),2,FALSE),IFERROR(VLOOKUP(D23&amp;"_"&amp;K23&amp;"_"&amp;data!$A$6,INDIRECT("A"&amp;ROW()+1&amp;":$D$100"),2,FALSE),IFERROR(VLOOKUP(D23&amp;"_"&amp;K23&amp;"_"&amp;data!$A$7,INDIRECT("A"&amp;ROW()+1&amp;":$D$100"),2,FALSE),VLOOKUP(D23&amp;"_"&amp;K23&amp;"_"&amp;data!$A$8,INDIRECT("A"&amp;ROW()+1&amp;":$D$100"),2,FALSE)))))))-OFFSET(O23,1,1),"")</f>
        <v/>
      </c>
      <c r="P23" s="7" t="e">
        <f t="shared" ca="1" si="2"/>
        <v>#VALUE!</v>
      </c>
      <c r="Q23" s="8">
        <v>37</v>
      </c>
      <c r="R23" s="24"/>
      <c r="S23" s="24" t="str">
        <f t="shared" ref="S23:S28" si="14">IF(H23&gt;0,LEN(H23),"")</f>
        <v/>
      </c>
      <c r="T23" s="24"/>
      <c r="U23" s="24"/>
      <c r="V23" s="15"/>
      <c r="W23" s="15"/>
      <c r="X23" s="16"/>
      <c r="AB23" s="42"/>
    </row>
    <row r="24" spans="1:28" ht="20.100000000000001" customHeight="1" x14ac:dyDescent="0.15">
      <c r="A24" s="52" t="str">
        <f t="shared" si="0"/>
        <v/>
      </c>
      <c r="B24" s="7" t="e">
        <f t="shared" ca="1" si="1"/>
        <v>#VALUE!</v>
      </c>
      <c r="C24" s="70" t="s">
        <v>55</v>
      </c>
      <c r="D24" s="71"/>
      <c r="E24" s="71"/>
      <c r="F24" s="71"/>
      <c r="G24" s="71"/>
      <c r="H24" s="71"/>
      <c r="I24" s="71"/>
      <c r="J24" s="2"/>
      <c r="K24" s="24"/>
      <c r="L24" s="44" t="str">
        <f t="shared" si="5"/>
        <v/>
      </c>
      <c r="M24" s="45" t="str">
        <f t="shared" si="6"/>
        <v/>
      </c>
      <c r="N24" s="45" t="str">
        <f t="shared" si="7"/>
        <v/>
      </c>
      <c r="O24" s="1" t="str">
        <f ca="1">IFERROR(IFERROR(VLOOKUP(D24&amp;"_"&amp;K24&amp;"_"&amp;data!$A$2,INDIRECT("A"&amp;ROW()+1&amp;":$D$100"),2,FALSE),IFERROR(VLOOKUP(D24&amp;"_"&amp;K24&amp;"_"&amp;data!$A$3,INDIRECT("A"&amp;ROW()+1&amp;":$D$100"),2,FALSE),IFERROR(VLOOKUP(D24&amp;"_"&amp;K24&amp;"_"&amp;data!$A$4,INDIRECT("A"&amp;ROW()+1&amp;":$D$100"),2,FALSE),IFERROR(VLOOKUP(D24&amp;"_"&amp;K24&amp;"_"&amp;data!$A$5,INDIRECT("A"&amp;ROW()+1&amp;":$D$100"),2,FALSE),IFERROR(VLOOKUP(D24&amp;"_"&amp;K24&amp;"_"&amp;data!$A$6,INDIRECT("A"&amp;ROW()+1&amp;":$D$100"),2,FALSE),IFERROR(VLOOKUP(D24&amp;"_"&amp;K24&amp;"_"&amp;data!$A$7,INDIRECT("A"&amp;ROW()+1&amp;":$D$100"),2,FALSE),VLOOKUP(D24&amp;"_"&amp;K24&amp;"_"&amp;data!$A$8,INDIRECT("A"&amp;ROW()+1&amp;":$D$100"),2,FALSE)))))))-OFFSET(O24,1,1),"")</f>
        <v/>
      </c>
      <c r="P24" s="7" t="e">
        <f t="shared" ca="1" si="2"/>
        <v>#VALUE!</v>
      </c>
      <c r="Q24" s="8">
        <v>15</v>
      </c>
      <c r="R24" s="24"/>
      <c r="S24" s="24" t="str">
        <f t="shared" si="14"/>
        <v/>
      </c>
      <c r="T24" s="24"/>
      <c r="U24" s="24"/>
      <c r="V24" s="15"/>
      <c r="W24" s="15"/>
      <c r="X24" s="15"/>
      <c r="AB24" s="42"/>
    </row>
    <row r="25" spans="1:28" ht="20.100000000000001" customHeight="1" x14ac:dyDescent="0.15">
      <c r="A25" s="52" t="str">
        <f t="shared" si="0"/>
        <v/>
      </c>
      <c r="B25" s="7" t="e">
        <f t="shared" ca="1" si="1"/>
        <v>#VALUE!</v>
      </c>
      <c r="C25" s="69" t="s">
        <v>36</v>
      </c>
      <c r="D25" s="67"/>
      <c r="E25" s="67"/>
      <c r="F25" s="67"/>
      <c r="G25" s="67"/>
      <c r="H25" s="67"/>
      <c r="I25" s="67"/>
      <c r="J25" s="8"/>
      <c r="K25" s="46"/>
      <c r="L25" s="44" t="str">
        <f t="shared" si="5"/>
        <v/>
      </c>
      <c r="M25" s="45" t="str">
        <f t="shared" si="6"/>
        <v/>
      </c>
      <c r="N25" s="45" t="str">
        <f t="shared" si="7"/>
        <v/>
      </c>
      <c r="O25" s="1" t="str">
        <f ca="1">IFERROR(IFERROR(VLOOKUP(D25&amp;"_"&amp;K25&amp;"_"&amp;data!$A$2,INDIRECT("A"&amp;ROW()+1&amp;":$D$100"),2,FALSE),IFERROR(VLOOKUP(D25&amp;"_"&amp;K25&amp;"_"&amp;data!$A$3,INDIRECT("A"&amp;ROW()+1&amp;":$D$100"),2,FALSE),IFERROR(VLOOKUP(D25&amp;"_"&amp;K25&amp;"_"&amp;data!$A$4,INDIRECT("A"&amp;ROW()+1&amp;":$D$100"),2,FALSE),IFERROR(VLOOKUP(D25&amp;"_"&amp;K25&amp;"_"&amp;data!$A$5,INDIRECT("A"&amp;ROW()+1&amp;":$D$100"),2,FALSE),IFERROR(VLOOKUP(D25&amp;"_"&amp;K25&amp;"_"&amp;data!$A$6,INDIRECT("A"&amp;ROW()+1&amp;":$D$100"),2,FALSE),IFERROR(VLOOKUP(D25&amp;"_"&amp;K25&amp;"_"&amp;data!$A$7,INDIRECT("A"&amp;ROW()+1&amp;":$D$100"),2,FALSE),VLOOKUP(D25&amp;"_"&amp;K25&amp;"_"&amp;data!$A$8,INDIRECT("A"&amp;ROW()+1&amp;":$D$100"),2,FALSE)))))))-OFFSET(O25,1,1),"")</f>
        <v/>
      </c>
      <c r="P25" s="7" t="e">
        <f t="shared" ca="1" si="2"/>
        <v>#VALUE!</v>
      </c>
      <c r="Q25" s="2"/>
      <c r="R25" s="24"/>
      <c r="S25" s="24" t="str">
        <f t="shared" si="14"/>
        <v/>
      </c>
      <c r="T25" s="24"/>
      <c r="U25" s="24"/>
      <c r="V25" s="68" t="s">
        <v>42</v>
      </c>
      <c r="W25" s="68"/>
      <c r="X25" s="68"/>
      <c r="AB25" s="42"/>
    </row>
    <row r="26" spans="1:28" ht="20.100000000000001" customHeight="1" x14ac:dyDescent="0.15">
      <c r="A26" s="52" t="str">
        <f t="shared" si="0"/>
        <v/>
      </c>
      <c r="B26" s="7" t="e">
        <f t="shared" ca="1" si="1"/>
        <v>#VALUE!</v>
      </c>
      <c r="C26" s="23">
        <v>16</v>
      </c>
      <c r="D26" s="24"/>
      <c r="E26" s="24"/>
      <c r="F26" s="24"/>
      <c r="G26" s="24"/>
      <c r="H26" s="24"/>
      <c r="I26" s="24"/>
      <c r="J26" s="2"/>
      <c r="K26" s="24"/>
      <c r="L26" s="44" t="str">
        <f t="shared" si="5"/>
        <v/>
      </c>
      <c r="M26" s="45" t="str">
        <f t="shared" si="6"/>
        <v/>
      </c>
      <c r="N26" s="45" t="str">
        <f t="shared" si="7"/>
        <v/>
      </c>
      <c r="O26" s="1" t="str">
        <f ca="1">IFERROR(IFERROR(VLOOKUP(D26&amp;"_"&amp;K26&amp;"_"&amp;data!$A$2,INDIRECT("A"&amp;ROW()+1&amp;":$D$100"),2,FALSE),IFERROR(VLOOKUP(D26&amp;"_"&amp;K26&amp;"_"&amp;data!$A$3,INDIRECT("A"&amp;ROW()+1&amp;":$D$100"),2,FALSE),IFERROR(VLOOKUP(D26&amp;"_"&amp;K26&amp;"_"&amp;data!$A$4,INDIRECT("A"&amp;ROW()+1&amp;":$D$100"),2,FALSE),IFERROR(VLOOKUP(D26&amp;"_"&amp;K26&amp;"_"&amp;data!$A$5,INDIRECT("A"&amp;ROW()+1&amp;":$D$100"),2,FALSE),IFERROR(VLOOKUP(D26&amp;"_"&amp;K26&amp;"_"&amp;data!$A$6,INDIRECT("A"&amp;ROW()+1&amp;":$D$100"),2,FALSE),IFERROR(VLOOKUP(D26&amp;"_"&amp;K26&amp;"_"&amp;data!$A$7,INDIRECT("A"&amp;ROW()+1&amp;":$D$100"),2,FALSE),VLOOKUP(D26&amp;"_"&amp;K26&amp;"_"&amp;data!$A$8,INDIRECT("A"&amp;ROW()+1&amp;":$D$100"),2,FALSE)))))))-OFFSET(O26,1,1),"")</f>
        <v/>
      </c>
      <c r="P26" s="7" t="e">
        <f t="shared" ca="1" si="2"/>
        <v>#VALUE!</v>
      </c>
      <c r="Q26" s="2" t="e">
        <f t="shared" ref="Q26:Q28" si="15">INT((R26*S26*T26)/60+0.99+U26)</f>
        <v>#VALUE!</v>
      </c>
      <c r="R26" s="24">
        <f t="shared" ref="R26:R28" si="16">F26</f>
        <v>0</v>
      </c>
      <c r="S26" s="24" t="str">
        <f t="shared" si="14"/>
        <v/>
      </c>
      <c r="T26" s="24">
        <f t="shared" ref="T26:T35" si="17">75+5+30</f>
        <v>110</v>
      </c>
      <c r="U26" s="24">
        <v>0</v>
      </c>
      <c r="V26" s="40" t="s">
        <v>17</v>
      </c>
      <c r="W26" s="40" t="s">
        <v>37</v>
      </c>
      <c r="X26" s="40">
        <f>I26</f>
        <v>0</v>
      </c>
      <c r="Y26" s="42"/>
      <c r="Z26" s="42"/>
      <c r="AA26" s="42"/>
      <c r="AB26" s="42"/>
    </row>
    <row r="27" spans="1:28" ht="20.100000000000001" customHeight="1" x14ac:dyDescent="0.15">
      <c r="A27" s="52" t="str">
        <f t="shared" si="0"/>
        <v/>
      </c>
      <c r="B27" s="7" t="e">
        <f ca="1">P27</f>
        <v>#VALUE!</v>
      </c>
      <c r="C27" s="23">
        <v>17</v>
      </c>
      <c r="D27" s="24"/>
      <c r="E27" s="24"/>
      <c r="F27" s="24"/>
      <c r="G27" s="24"/>
      <c r="H27" s="24"/>
      <c r="I27" s="24"/>
      <c r="J27" s="2"/>
      <c r="K27" s="24"/>
      <c r="L27" s="44" t="str">
        <f t="shared" si="5"/>
        <v/>
      </c>
      <c r="M27" s="45" t="str">
        <f t="shared" si="6"/>
        <v/>
      </c>
      <c r="N27" s="45" t="str">
        <f t="shared" si="7"/>
        <v/>
      </c>
      <c r="O27" s="1" t="str">
        <f ca="1">IFERROR(IFERROR(VLOOKUP(D27&amp;"_"&amp;K27&amp;"_"&amp;data!$A$2,INDIRECT("A"&amp;ROW()+1&amp;":$D$100"),2,FALSE),IFERROR(VLOOKUP(D27&amp;"_"&amp;K27&amp;"_"&amp;data!$A$3,INDIRECT("A"&amp;ROW()+1&amp;":$D$100"),2,FALSE),IFERROR(VLOOKUP(D27&amp;"_"&amp;K27&amp;"_"&amp;data!$A$4,INDIRECT("A"&amp;ROW()+1&amp;":$D$100"),2,FALSE),IFERROR(VLOOKUP(D27&amp;"_"&amp;K27&amp;"_"&amp;data!$A$5,INDIRECT("A"&amp;ROW()+1&amp;":$D$100"),2,FALSE),IFERROR(VLOOKUP(D27&amp;"_"&amp;K27&amp;"_"&amp;data!$A$6,INDIRECT("A"&amp;ROW()+1&amp;":$D$100"),2,FALSE),IFERROR(VLOOKUP(D27&amp;"_"&amp;K27&amp;"_"&amp;data!$A$7,INDIRECT("A"&amp;ROW()+1&amp;":$D$100"),2,FALSE),VLOOKUP(D27&amp;"_"&amp;K27&amp;"_"&amp;data!$A$8,INDIRECT("A"&amp;ROW()+1&amp;":$D$100"),2,FALSE)))))))-OFFSET(O27,1,1),"")</f>
        <v/>
      </c>
      <c r="P27" s="7" t="e">
        <f t="shared" ca="1" si="2"/>
        <v>#VALUE!</v>
      </c>
      <c r="Q27" s="2" t="e">
        <f t="shared" si="15"/>
        <v>#VALUE!</v>
      </c>
      <c r="R27" s="24">
        <f t="shared" si="16"/>
        <v>0</v>
      </c>
      <c r="S27" s="24" t="str">
        <f t="shared" si="14"/>
        <v/>
      </c>
      <c r="T27" s="24">
        <f t="shared" si="17"/>
        <v>110</v>
      </c>
      <c r="U27" s="24">
        <v>0</v>
      </c>
      <c r="V27" s="40" t="s">
        <v>29</v>
      </c>
      <c r="W27" s="40" t="s">
        <v>39</v>
      </c>
      <c r="X27" s="40">
        <f>I31</f>
        <v>0</v>
      </c>
      <c r="AB27" s="42"/>
    </row>
    <row r="28" spans="1:28" ht="20.100000000000001" customHeight="1" x14ac:dyDescent="0.15">
      <c r="A28" s="52" t="str">
        <f t="shared" si="0"/>
        <v/>
      </c>
      <c r="B28" s="7" t="e">
        <f ca="1">P28</f>
        <v>#VALUE!</v>
      </c>
      <c r="C28" s="23">
        <v>18</v>
      </c>
      <c r="D28" s="24"/>
      <c r="E28" s="24"/>
      <c r="F28" s="24"/>
      <c r="G28" s="24"/>
      <c r="H28" s="24"/>
      <c r="I28" s="24"/>
      <c r="J28" s="2"/>
      <c r="K28" s="24"/>
      <c r="L28" s="44" t="str">
        <f t="shared" si="5"/>
        <v/>
      </c>
      <c r="M28" s="45" t="str">
        <f t="shared" si="6"/>
        <v/>
      </c>
      <c r="N28" s="45" t="str">
        <f t="shared" si="7"/>
        <v/>
      </c>
      <c r="O28" s="1" t="str">
        <f ca="1">IFERROR(IFERROR(VLOOKUP(D28&amp;"_"&amp;K28&amp;"_"&amp;data!$A$2,INDIRECT("A"&amp;ROW()+1&amp;":$D$100"),2,FALSE),IFERROR(VLOOKUP(D28&amp;"_"&amp;K28&amp;"_"&amp;data!$A$3,INDIRECT("A"&amp;ROW()+1&amp;":$D$100"),2,FALSE),IFERROR(VLOOKUP(D28&amp;"_"&amp;K28&amp;"_"&amp;data!$A$4,INDIRECT("A"&amp;ROW()+1&amp;":$D$100"),2,FALSE),IFERROR(VLOOKUP(D28&amp;"_"&amp;K28&amp;"_"&amp;data!$A$5,INDIRECT("A"&amp;ROW()+1&amp;":$D$100"),2,FALSE),IFERROR(VLOOKUP(D28&amp;"_"&amp;K28&amp;"_"&amp;data!$A$6,INDIRECT("A"&amp;ROW()+1&amp;":$D$100"),2,FALSE),IFERROR(VLOOKUP(D28&amp;"_"&amp;K28&amp;"_"&amp;data!$A$7,INDIRECT("A"&amp;ROW()+1&amp;":$D$100"),2,FALSE),VLOOKUP(D28&amp;"_"&amp;K28&amp;"_"&amp;data!$A$8,INDIRECT("A"&amp;ROW()+1&amp;":$D$100"),2,FALSE)))))))-OFFSET(O28,1,1),"")</f>
        <v/>
      </c>
      <c r="P28" s="7" t="e">
        <f t="shared" ca="1" si="2"/>
        <v>#VALUE!</v>
      </c>
      <c r="Q28" s="2" t="e">
        <f t="shared" si="15"/>
        <v>#VALUE!</v>
      </c>
      <c r="R28" s="24">
        <f t="shared" si="16"/>
        <v>0</v>
      </c>
      <c r="S28" s="24" t="str">
        <f t="shared" si="14"/>
        <v/>
      </c>
      <c r="T28" s="24">
        <f t="shared" si="17"/>
        <v>110</v>
      </c>
      <c r="U28" s="24">
        <v>0</v>
      </c>
      <c r="V28" s="40" t="s">
        <v>21</v>
      </c>
      <c r="W28" s="40" t="s">
        <v>38</v>
      </c>
      <c r="X28" s="40">
        <f>I28</f>
        <v>0</v>
      </c>
      <c r="AB28" s="42"/>
    </row>
    <row r="29" spans="1:28" ht="20.100000000000001" customHeight="1" x14ac:dyDescent="0.15">
      <c r="A29" s="52" t="str">
        <f t="shared" si="0"/>
        <v/>
      </c>
      <c r="B29" s="7" t="e">
        <f t="shared" ca="1" si="1"/>
        <v>#VALUE!</v>
      </c>
      <c r="C29" s="69" t="s">
        <v>30</v>
      </c>
      <c r="D29" s="67"/>
      <c r="E29" s="67"/>
      <c r="F29" s="67"/>
      <c r="G29" s="67"/>
      <c r="H29" s="67"/>
      <c r="I29" s="67"/>
      <c r="J29" s="2"/>
      <c r="K29" s="24"/>
      <c r="L29" s="44" t="str">
        <f t="shared" si="5"/>
        <v/>
      </c>
      <c r="M29" s="45" t="str">
        <f t="shared" si="6"/>
        <v/>
      </c>
      <c r="N29" s="45" t="str">
        <f t="shared" si="7"/>
        <v/>
      </c>
      <c r="O29" s="1" t="str">
        <f ca="1">IFERROR(IFERROR(VLOOKUP(D29&amp;"_"&amp;K29&amp;"_"&amp;data!$A$2,INDIRECT("A"&amp;ROW()+1&amp;":$D$100"),2,FALSE),IFERROR(VLOOKUP(D29&amp;"_"&amp;K29&amp;"_"&amp;data!$A$3,INDIRECT("A"&amp;ROW()+1&amp;":$D$100"),2,FALSE),IFERROR(VLOOKUP(D29&amp;"_"&amp;K29&amp;"_"&amp;data!$A$4,INDIRECT("A"&amp;ROW()+1&amp;":$D$100"),2,FALSE),IFERROR(VLOOKUP(D29&amp;"_"&amp;K29&amp;"_"&amp;data!$A$5,INDIRECT("A"&amp;ROW()+1&amp;":$D$100"),2,FALSE),IFERROR(VLOOKUP(D29&amp;"_"&amp;K29&amp;"_"&amp;data!$A$6,INDIRECT("A"&amp;ROW()+1&amp;":$D$100"),2,FALSE),IFERROR(VLOOKUP(D29&amp;"_"&amp;K29&amp;"_"&amp;data!$A$7,INDIRECT("A"&amp;ROW()+1&amp;":$D$100"),2,FALSE),VLOOKUP(D29&amp;"_"&amp;K29&amp;"_"&amp;data!$A$8,INDIRECT("A"&amp;ROW()+1&amp;":$D$100"),2,FALSE)))))))-OFFSET(O29,1,1),"")</f>
        <v/>
      </c>
      <c r="P29" s="7" t="e">
        <f t="shared" ca="1" si="2"/>
        <v>#VALUE!</v>
      </c>
      <c r="Q29" s="8">
        <v>10</v>
      </c>
      <c r="R29" s="11" t="e">
        <f>SUM(Q26:Q28)</f>
        <v>#VALUE!</v>
      </c>
      <c r="S29" s="12" t="s">
        <v>1</v>
      </c>
      <c r="T29" s="24"/>
      <c r="U29" s="24"/>
      <c r="V29" s="40" t="s">
        <v>27</v>
      </c>
      <c r="W29" s="40" t="s">
        <v>37</v>
      </c>
      <c r="X29" s="40">
        <f>I33</f>
        <v>0</v>
      </c>
      <c r="AB29" s="42"/>
    </row>
    <row r="30" spans="1:28" ht="20.100000000000001" customHeight="1" x14ac:dyDescent="0.15">
      <c r="A30" s="52" t="str">
        <f t="shared" si="0"/>
        <v/>
      </c>
      <c r="B30" s="7" t="e">
        <f t="shared" ca="1" si="1"/>
        <v>#VALUE!</v>
      </c>
      <c r="C30" s="23">
        <v>19</v>
      </c>
      <c r="D30" s="24"/>
      <c r="E30" s="24"/>
      <c r="F30" s="24"/>
      <c r="G30" s="24"/>
      <c r="H30" s="24"/>
      <c r="I30" s="24"/>
      <c r="J30" s="2"/>
      <c r="K30" s="24"/>
      <c r="L30" s="44" t="str">
        <f t="shared" si="5"/>
        <v/>
      </c>
      <c r="M30" s="45" t="str">
        <f t="shared" si="6"/>
        <v/>
      </c>
      <c r="N30" s="45" t="str">
        <f t="shared" si="7"/>
        <v/>
      </c>
      <c r="O30" s="1" t="str">
        <f ca="1">IFERROR(IFERROR(VLOOKUP(D30&amp;"_"&amp;K30&amp;"_"&amp;data!$A$2,INDIRECT("A"&amp;ROW()+1&amp;":$D$100"),2,FALSE),IFERROR(VLOOKUP(D30&amp;"_"&amp;K30&amp;"_"&amp;data!$A$3,INDIRECT("A"&amp;ROW()+1&amp;":$D$100"),2,FALSE),IFERROR(VLOOKUP(D30&amp;"_"&amp;K30&amp;"_"&amp;data!$A$4,INDIRECT("A"&amp;ROW()+1&amp;":$D$100"),2,FALSE),IFERROR(VLOOKUP(D30&amp;"_"&amp;K30&amp;"_"&amp;data!$A$5,INDIRECT("A"&amp;ROW()+1&amp;":$D$100"),2,FALSE),IFERROR(VLOOKUP(D30&amp;"_"&amp;K30&amp;"_"&amp;data!$A$6,INDIRECT("A"&amp;ROW()+1&amp;":$D$100"),2,FALSE),IFERROR(VLOOKUP(D30&amp;"_"&amp;K30&amp;"_"&amp;data!$A$7,INDIRECT("A"&amp;ROW()+1&amp;":$D$100"),2,FALSE),VLOOKUP(D30&amp;"_"&amp;K30&amp;"_"&amp;data!$A$8,INDIRECT("A"&amp;ROW()+1&amp;":$D$100"),2,FALSE)))))))-OFFSET(O30,1,1),"")</f>
        <v/>
      </c>
      <c r="P30" s="7" t="e">
        <f t="shared" ca="1" si="2"/>
        <v>#VALUE!</v>
      </c>
      <c r="Q30" s="2" t="e">
        <f t="shared" ref="Q30:Q35" si="18">INT((R30*S30*T30)/60+0.99+U30)</f>
        <v>#VALUE!</v>
      </c>
      <c r="R30" s="24">
        <f t="shared" ref="R30:R35" si="19">F30</f>
        <v>0</v>
      </c>
      <c r="S30" s="24" t="str">
        <f t="shared" ref="S30:S35" si="20">IF(H30&gt;0,LEN(H30),"")</f>
        <v/>
      </c>
      <c r="T30" s="24">
        <f t="shared" si="17"/>
        <v>110</v>
      </c>
      <c r="U30" s="24">
        <v>0</v>
      </c>
      <c r="V30" s="40" t="s">
        <v>25</v>
      </c>
      <c r="W30" s="40" t="s">
        <v>41</v>
      </c>
      <c r="X30" s="40">
        <f>I35</f>
        <v>0</v>
      </c>
      <c r="AB30" s="42"/>
    </row>
    <row r="31" spans="1:28" ht="20.100000000000001" customHeight="1" x14ac:dyDescent="0.15">
      <c r="A31" s="52" t="str">
        <f t="shared" si="0"/>
        <v/>
      </c>
      <c r="B31" s="7" t="e">
        <f ca="1">P31</f>
        <v>#VALUE!</v>
      </c>
      <c r="C31" s="23">
        <v>20</v>
      </c>
      <c r="D31" s="24"/>
      <c r="E31" s="24"/>
      <c r="F31" s="24"/>
      <c r="G31" s="24"/>
      <c r="H31" s="24"/>
      <c r="I31" s="24"/>
      <c r="J31" s="2"/>
      <c r="K31" s="24"/>
      <c r="L31" s="44" t="str">
        <f t="shared" si="5"/>
        <v/>
      </c>
      <c r="M31" s="45" t="str">
        <f t="shared" si="6"/>
        <v/>
      </c>
      <c r="N31" s="45" t="str">
        <f t="shared" si="7"/>
        <v/>
      </c>
      <c r="O31" s="1" t="str">
        <f ca="1">IFERROR(IFERROR(VLOOKUP(D31&amp;"_"&amp;K31&amp;"_"&amp;data!$A$2,INDIRECT("A"&amp;ROW()+1&amp;":$D$100"),2,FALSE),IFERROR(VLOOKUP(D31&amp;"_"&amp;K31&amp;"_"&amp;data!$A$3,INDIRECT("A"&amp;ROW()+1&amp;":$D$100"),2,FALSE),IFERROR(VLOOKUP(D31&amp;"_"&amp;K31&amp;"_"&amp;data!$A$4,INDIRECT("A"&amp;ROW()+1&amp;":$D$100"),2,FALSE),IFERROR(VLOOKUP(D31&amp;"_"&amp;K31&amp;"_"&amp;data!$A$5,INDIRECT("A"&amp;ROW()+1&amp;":$D$100"),2,FALSE),IFERROR(VLOOKUP(D31&amp;"_"&amp;K31&amp;"_"&amp;data!$A$6,INDIRECT("A"&amp;ROW()+1&amp;":$D$100"),2,FALSE),IFERROR(VLOOKUP(D31&amp;"_"&amp;K31&amp;"_"&amp;data!$A$7,INDIRECT("A"&amp;ROW()+1&amp;":$D$100"),2,FALSE),VLOOKUP(D31&amp;"_"&amp;K31&amp;"_"&amp;data!$A$8,INDIRECT("A"&amp;ROW()+1&amp;":$D$100"),2,FALSE)))))))-OFFSET(O31,1,1),"")</f>
        <v/>
      </c>
      <c r="P31" s="7" t="e">
        <f t="shared" ca="1" si="2"/>
        <v>#VALUE!</v>
      </c>
      <c r="Q31" s="2" t="e">
        <f t="shared" si="18"/>
        <v>#VALUE!</v>
      </c>
      <c r="R31" s="24">
        <f t="shared" si="19"/>
        <v>0</v>
      </c>
      <c r="S31" s="24" t="str">
        <f t="shared" si="20"/>
        <v/>
      </c>
      <c r="T31" s="24">
        <f t="shared" si="17"/>
        <v>110</v>
      </c>
      <c r="U31" s="24">
        <v>0</v>
      </c>
      <c r="V31" s="40" t="s">
        <v>24</v>
      </c>
      <c r="W31" s="40" t="s">
        <v>38</v>
      </c>
      <c r="X31" s="40">
        <f>I27</f>
        <v>0</v>
      </c>
      <c r="AB31" s="42"/>
    </row>
    <row r="32" spans="1:28" ht="20.100000000000001" customHeight="1" x14ac:dyDescent="0.15">
      <c r="A32" s="52" t="str">
        <f t="shared" si="0"/>
        <v/>
      </c>
      <c r="B32" s="7" t="e">
        <f ca="1">P32</f>
        <v>#VALUE!</v>
      </c>
      <c r="C32" s="24">
        <v>21</v>
      </c>
      <c r="D32" s="24"/>
      <c r="E32" s="24"/>
      <c r="F32" s="24"/>
      <c r="G32" s="24"/>
      <c r="H32" s="24"/>
      <c r="I32" s="24"/>
      <c r="J32" s="2"/>
      <c r="K32" s="24"/>
      <c r="L32" s="44" t="str">
        <f t="shared" si="5"/>
        <v/>
      </c>
      <c r="M32" s="45" t="str">
        <f t="shared" si="6"/>
        <v/>
      </c>
      <c r="N32" s="45" t="str">
        <f t="shared" si="7"/>
        <v/>
      </c>
      <c r="O32" s="1" t="str">
        <f ca="1">IFERROR(IFERROR(VLOOKUP(D32&amp;"_"&amp;K32&amp;"_"&amp;data!$A$2,INDIRECT("A"&amp;ROW()+1&amp;":$D$100"),2,FALSE),IFERROR(VLOOKUP(D32&amp;"_"&amp;K32&amp;"_"&amp;data!$A$3,INDIRECT("A"&amp;ROW()+1&amp;":$D$100"),2,FALSE),IFERROR(VLOOKUP(D32&amp;"_"&amp;K32&amp;"_"&amp;data!$A$4,INDIRECT("A"&amp;ROW()+1&amp;":$D$100"),2,FALSE),IFERROR(VLOOKUP(D32&amp;"_"&amp;K32&amp;"_"&amp;data!$A$5,INDIRECT("A"&amp;ROW()+1&amp;":$D$100"),2,FALSE),IFERROR(VLOOKUP(D32&amp;"_"&amp;K32&amp;"_"&amp;data!$A$6,INDIRECT("A"&amp;ROW()+1&amp;":$D$100"),2,FALSE),IFERROR(VLOOKUP(D32&amp;"_"&amp;K32&amp;"_"&amp;data!$A$7,INDIRECT("A"&amp;ROW()+1&amp;":$D$100"),2,FALSE),VLOOKUP(D32&amp;"_"&amp;K32&amp;"_"&amp;data!$A$8,INDIRECT("A"&amp;ROW()+1&amp;":$D$100"),2,FALSE)))))))-OFFSET(O32,1,1),"")</f>
        <v/>
      </c>
      <c r="P32" s="7" t="e">
        <f t="shared" ca="1" si="2"/>
        <v>#VALUE!</v>
      </c>
      <c r="Q32" s="2" t="e">
        <f t="shared" si="18"/>
        <v>#VALUE!</v>
      </c>
      <c r="R32" s="24">
        <f t="shared" si="19"/>
        <v>0</v>
      </c>
      <c r="S32" s="24" t="str">
        <f t="shared" si="20"/>
        <v/>
      </c>
      <c r="T32" s="24">
        <f t="shared" si="17"/>
        <v>110</v>
      </c>
      <c r="U32" s="24">
        <v>1</v>
      </c>
      <c r="V32" s="68" t="s">
        <v>53</v>
      </c>
      <c r="W32" s="68"/>
      <c r="X32" s="40">
        <f>SUM(X26:X31)</f>
        <v>0</v>
      </c>
      <c r="AB32" s="42"/>
    </row>
    <row r="33" spans="1:28" ht="20.100000000000001" customHeight="1" x14ac:dyDescent="0.15">
      <c r="A33" s="52" t="str">
        <f t="shared" si="0"/>
        <v/>
      </c>
      <c r="B33" s="7" t="e">
        <f ca="1">P33</f>
        <v>#VALUE!</v>
      </c>
      <c r="C33" s="23">
        <v>22</v>
      </c>
      <c r="D33" s="24"/>
      <c r="E33" s="24"/>
      <c r="F33" s="24"/>
      <c r="G33" s="24"/>
      <c r="H33" s="24"/>
      <c r="I33" s="24"/>
      <c r="J33" s="2"/>
      <c r="K33" s="24"/>
      <c r="L33" s="44" t="str">
        <f t="shared" si="5"/>
        <v/>
      </c>
      <c r="M33" s="45" t="str">
        <f t="shared" si="6"/>
        <v/>
      </c>
      <c r="N33" s="45" t="str">
        <f t="shared" si="7"/>
        <v/>
      </c>
      <c r="O33" s="1" t="str">
        <f ca="1">IFERROR(IFERROR(VLOOKUP(D33&amp;"_"&amp;K33&amp;"_"&amp;data!$A$2,INDIRECT("A"&amp;ROW()+1&amp;":$D$100"),2,FALSE),IFERROR(VLOOKUP(D33&amp;"_"&amp;K33&amp;"_"&amp;data!$A$3,INDIRECT("A"&amp;ROW()+1&amp;":$D$100"),2,FALSE),IFERROR(VLOOKUP(D33&amp;"_"&amp;K33&amp;"_"&amp;data!$A$4,INDIRECT("A"&amp;ROW()+1&amp;":$D$100"),2,FALSE),IFERROR(VLOOKUP(D33&amp;"_"&amp;K33&amp;"_"&amp;data!$A$5,INDIRECT("A"&amp;ROW()+1&amp;":$D$100"),2,FALSE),IFERROR(VLOOKUP(D33&amp;"_"&amp;K33&amp;"_"&amp;data!$A$6,INDIRECT("A"&amp;ROW()+1&amp;":$D$100"),2,FALSE),IFERROR(VLOOKUP(D33&amp;"_"&amp;K33&amp;"_"&amp;data!$A$7,INDIRECT("A"&amp;ROW()+1&amp;":$D$100"),2,FALSE),VLOOKUP(D33&amp;"_"&amp;K33&amp;"_"&amp;data!$A$8,INDIRECT("A"&amp;ROW()+1&amp;":$D$100"),2,FALSE)))))))-OFFSET(O33,1,1),"")</f>
        <v/>
      </c>
      <c r="P33" s="7" t="e">
        <f t="shared" ca="1" si="2"/>
        <v>#VALUE!</v>
      </c>
      <c r="Q33" s="2" t="e">
        <f t="shared" si="18"/>
        <v>#VALUE!</v>
      </c>
      <c r="R33" s="24">
        <f t="shared" si="19"/>
        <v>0</v>
      </c>
      <c r="S33" s="24" t="str">
        <f t="shared" si="20"/>
        <v/>
      </c>
      <c r="T33" s="24">
        <f t="shared" si="17"/>
        <v>110</v>
      </c>
      <c r="U33" s="24">
        <v>0</v>
      </c>
      <c r="V33" s="68" t="s">
        <v>54</v>
      </c>
      <c r="W33" s="68"/>
      <c r="X33" s="40">
        <f>X15+X32</f>
        <v>0</v>
      </c>
      <c r="AB33" s="42"/>
    </row>
    <row r="34" spans="1:28" ht="20.100000000000001" customHeight="1" x14ac:dyDescent="0.15">
      <c r="A34" s="52" t="str">
        <f t="shared" si="0"/>
        <v/>
      </c>
      <c r="B34" s="7" t="e">
        <f t="shared" ca="1" si="1"/>
        <v>#VALUE!</v>
      </c>
      <c r="C34" s="23">
        <v>23</v>
      </c>
      <c r="D34" s="24"/>
      <c r="E34" s="24"/>
      <c r="F34" s="24"/>
      <c r="G34" s="24"/>
      <c r="H34" s="24"/>
      <c r="I34" s="24"/>
      <c r="J34" s="2"/>
      <c r="K34" s="24"/>
      <c r="L34" s="44" t="str">
        <f t="shared" si="5"/>
        <v/>
      </c>
      <c r="M34" s="45" t="str">
        <f t="shared" si="6"/>
        <v/>
      </c>
      <c r="N34" s="45" t="str">
        <f t="shared" si="7"/>
        <v/>
      </c>
      <c r="O34" s="1" t="str">
        <f ca="1">IFERROR(IFERROR(VLOOKUP(D34&amp;"_"&amp;K34&amp;"_"&amp;data!$A$2,INDIRECT("A"&amp;ROW()+1&amp;":$D$100"),2,FALSE),IFERROR(VLOOKUP(D34&amp;"_"&amp;K34&amp;"_"&amp;data!$A$3,INDIRECT("A"&amp;ROW()+1&amp;":$D$100"),2,FALSE),IFERROR(VLOOKUP(D34&amp;"_"&amp;K34&amp;"_"&amp;data!$A$4,INDIRECT("A"&amp;ROW()+1&amp;":$D$100"),2,FALSE),IFERROR(VLOOKUP(D34&amp;"_"&amp;K34&amp;"_"&amp;data!$A$5,INDIRECT("A"&amp;ROW()+1&amp;":$D$100"),2,FALSE),IFERROR(VLOOKUP(D34&amp;"_"&amp;K34&amp;"_"&amp;data!$A$6,INDIRECT("A"&amp;ROW()+1&amp;":$D$100"),2,FALSE),IFERROR(VLOOKUP(D34&amp;"_"&amp;K34&amp;"_"&amp;data!$A$7,INDIRECT("A"&amp;ROW()+1&amp;":$D$100"),2,FALSE),VLOOKUP(D34&amp;"_"&amp;K34&amp;"_"&amp;data!$A$8,INDIRECT("A"&amp;ROW()+1&amp;":$D$100"),2,FALSE)))))))-OFFSET(O34,1,1),"")</f>
        <v/>
      </c>
      <c r="P34" s="7" t="e">
        <f t="shared" ca="1" si="2"/>
        <v>#VALUE!</v>
      </c>
      <c r="Q34" s="2" t="e">
        <f t="shared" si="18"/>
        <v>#VALUE!</v>
      </c>
      <c r="R34" s="24">
        <f t="shared" si="19"/>
        <v>0</v>
      </c>
      <c r="S34" s="24" t="str">
        <f t="shared" si="20"/>
        <v/>
      </c>
      <c r="T34" s="24">
        <f t="shared" si="17"/>
        <v>110</v>
      </c>
      <c r="U34" s="24">
        <v>0</v>
      </c>
      <c r="V34" s="15"/>
      <c r="W34" s="15"/>
      <c r="X34" s="15"/>
      <c r="AB34" s="42"/>
    </row>
    <row r="35" spans="1:28" ht="20.100000000000001" customHeight="1" x14ac:dyDescent="0.15">
      <c r="A35" s="52" t="str">
        <f t="shared" si="0"/>
        <v/>
      </c>
      <c r="B35" s="7" t="e">
        <f ca="1">P35</f>
        <v>#VALUE!</v>
      </c>
      <c r="C35" s="23">
        <v>24</v>
      </c>
      <c r="D35" s="24"/>
      <c r="E35" s="24"/>
      <c r="F35" s="24"/>
      <c r="G35" s="24"/>
      <c r="H35" s="24"/>
      <c r="I35" s="24"/>
      <c r="J35" s="2"/>
      <c r="K35" s="24"/>
      <c r="L35" s="44" t="str">
        <f t="shared" si="5"/>
        <v/>
      </c>
      <c r="M35" s="45" t="str">
        <f t="shared" si="6"/>
        <v/>
      </c>
      <c r="N35" s="45" t="str">
        <f t="shared" si="7"/>
        <v/>
      </c>
      <c r="O35" s="1" t="str">
        <f ca="1">IFERROR(IFERROR(VLOOKUP(D35&amp;"_"&amp;K35&amp;"_"&amp;data!$A$2,INDIRECT("A"&amp;ROW()+1&amp;":$D$100"),2,FALSE),IFERROR(VLOOKUP(D35&amp;"_"&amp;K35&amp;"_"&amp;data!$A$3,INDIRECT("A"&amp;ROW()+1&amp;":$D$100"),2,FALSE),IFERROR(VLOOKUP(D35&amp;"_"&amp;K35&amp;"_"&amp;data!$A$4,INDIRECT("A"&amp;ROW()+1&amp;":$D$100"),2,FALSE),IFERROR(VLOOKUP(D35&amp;"_"&amp;K35&amp;"_"&amp;data!$A$5,INDIRECT("A"&amp;ROW()+1&amp;":$D$100"),2,FALSE),IFERROR(VLOOKUP(D35&amp;"_"&amp;K35&amp;"_"&amp;data!$A$6,INDIRECT("A"&amp;ROW()+1&amp;":$D$100"),2,FALSE),IFERROR(VLOOKUP(D35&amp;"_"&amp;K35&amp;"_"&amp;data!$A$7,INDIRECT("A"&amp;ROW()+1&amp;":$D$100"),2,FALSE),VLOOKUP(D35&amp;"_"&amp;K35&amp;"_"&amp;data!$A$8,INDIRECT("A"&amp;ROW()+1&amp;":$D$100"),2,FALSE)))))))-OFFSET(O35,1,1),"")</f>
        <v/>
      </c>
      <c r="P35" s="7" t="e">
        <f t="shared" ca="1" si="2"/>
        <v>#VALUE!</v>
      </c>
      <c r="Q35" s="2" t="e">
        <f t="shared" si="18"/>
        <v>#VALUE!</v>
      </c>
      <c r="R35" s="24">
        <f t="shared" si="19"/>
        <v>0</v>
      </c>
      <c r="S35" s="24" t="str">
        <f t="shared" si="20"/>
        <v/>
      </c>
      <c r="T35" s="24">
        <f t="shared" si="17"/>
        <v>110</v>
      </c>
      <c r="U35" s="24">
        <v>1</v>
      </c>
      <c r="V35" s="15"/>
      <c r="W35" s="15"/>
      <c r="X35" s="15"/>
      <c r="AB35" s="42"/>
    </row>
    <row r="36" spans="1:28" ht="20.100000000000001" customHeight="1" x14ac:dyDescent="0.15">
      <c r="A36" s="52" t="str">
        <f t="shared" si="0"/>
        <v/>
      </c>
      <c r="B36" s="7" t="e">
        <f t="shared" ca="1" si="1"/>
        <v>#VALUE!</v>
      </c>
      <c r="C36" s="69" t="s">
        <v>30</v>
      </c>
      <c r="D36" s="67"/>
      <c r="E36" s="67"/>
      <c r="F36" s="67"/>
      <c r="G36" s="67"/>
      <c r="H36" s="67"/>
      <c r="I36" s="67"/>
      <c r="J36" s="2"/>
      <c r="K36" s="24"/>
      <c r="L36" s="44" t="str">
        <f t="shared" si="5"/>
        <v/>
      </c>
      <c r="M36" s="45" t="str">
        <f t="shared" si="6"/>
        <v/>
      </c>
      <c r="N36" s="45" t="str">
        <f t="shared" si="7"/>
        <v/>
      </c>
      <c r="O36" s="1" t="str">
        <f ca="1">IFERROR(IFERROR(VLOOKUP(D36&amp;"_"&amp;K36&amp;"_"&amp;data!$A$2,INDIRECT("A"&amp;ROW()+1&amp;":$D$100"),2,FALSE),IFERROR(VLOOKUP(D36&amp;"_"&amp;K36&amp;"_"&amp;data!$A$3,INDIRECT("A"&amp;ROW()+1&amp;":$D$100"),2,FALSE),IFERROR(VLOOKUP(D36&amp;"_"&amp;K36&amp;"_"&amp;data!$A$4,INDIRECT("A"&amp;ROW()+1&amp;":$D$100"),2,FALSE),IFERROR(VLOOKUP(D36&amp;"_"&amp;K36&amp;"_"&amp;data!$A$5,INDIRECT("A"&amp;ROW()+1&amp;":$D$100"),2,FALSE),IFERROR(VLOOKUP(D36&amp;"_"&amp;K36&amp;"_"&amp;data!$A$6,INDIRECT("A"&amp;ROW()+1&amp;":$D$100"),2,FALSE),IFERROR(VLOOKUP(D36&amp;"_"&amp;K36&amp;"_"&amp;data!$A$7,INDIRECT("A"&amp;ROW()+1&amp;":$D$100"),2,FALSE),VLOOKUP(D36&amp;"_"&amp;K36&amp;"_"&amp;data!$A$8,INDIRECT("A"&amp;ROW()+1&amp;":$D$100"),2,FALSE)))))))-OFFSET(O36,1,1),"")</f>
        <v/>
      </c>
      <c r="P36" s="7" t="e">
        <f t="shared" ca="1" si="2"/>
        <v>#VALUE!</v>
      </c>
      <c r="Q36" s="8">
        <v>10</v>
      </c>
      <c r="R36" s="11" t="e">
        <f>SUM(Q30:Q35)</f>
        <v>#VALUE!</v>
      </c>
      <c r="S36" s="12" t="s">
        <v>1</v>
      </c>
      <c r="T36" s="24"/>
      <c r="U36" s="24"/>
      <c r="V36" s="15"/>
      <c r="W36" s="15"/>
      <c r="X36" s="15"/>
      <c r="Y36" s="42"/>
      <c r="Z36" s="42"/>
      <c r="AA36" s="42"/>
      <c r="AB36" s="42"/>
    </row>
    <row r="37" spans="1:28" ht="20.100000000000001" customHeight="1" x14ac:dyDescent="0.15">
      <c r="A37" s="52" t="str">
        <f t="shared" si="0"/>
        <v/>
      </c>
      <c r="B37" s="7" t="e">
        <f t="shared" ca="1" si="1"/>
        <v>#VALUE!</v>
      </c>
      <c r="C37" s="24">
        <v>25</v>
      </c>
      <c r="D37" s="24"/>
      <c r="E37" s="24"/>
      <c r="F37" s="24"/>
      <c r="G37" s="24"/>
      <c r="H37" s="24"/>
      <c r="I37" s="24"/>
      <c r="J37" s="2"/>
      <c r="K37" s="24"/>
      <c r="L37" s="44" t="str">
        <f t="shared" si="5"/>
        <v/>
      </c>
      <c r="M37" s="45" t="str">
        <f t="shared" si="6"/>
        <v/>
      </c>
      <c r="N37" s="45" t="str">
        <f t="shared" si="7"/>
        <v/>
      </c>
      <c r="O37" s="1" t="str">
        <f ca="1">IFERROR(IFERROR(VLOOKUP(D37&amp;"_"&amp;K37&amp;"_"&amp;data!$A$2,INDIRECT("A"&amp;ROW()+1&amp;":$D$100"),2,FALSE),IFERROR(VLOOKUP(D37&amp;"_"&amp;K37&amp;"_"&amp;data!$A$3,INDIRECT("A"&amp;ROW()+1&amp;":$D$100"),2,FALSE),IFERROR(VLOOKUP(D37&amp;"_"&amp;K37&amp;"_"&amp;data!$A$4,INDIRECT("A"&amp;ROW()+1&amp;":$D$100"),2,FALSE),IFERROR(VLOOKUP(D37&amp;"_"&amp;K37&amp;"_"&amp;data!$A$5,INDIRECT("A"&amp;ROW()+1&amp;":$D$100"),2,FALSE),IFERROR(VLOOKUP(D37&amp;"_"&amp;K37&amp;"_"&amp;data!$A$6,INDIRECT("A"&amp;ROW()+1&amp;":$D$100"),2,FALSE),IFERROR(VLOOKUP(D37&amp;"_"&amp;K37&amp;"_"&amp;data!$A$7,INDIRECT("A"&amp;ROW()+1&amp;":$D$100"),2,FALSE),VLOOKUP(D37&amp;"_"&amp;K37&amp;"_"&amp;data!$A$8,INDIRECT("A"&amp;ROW()+1&amp;":$D$100"),2,FALSE)))))))-OFFSET(O37,1,1),"")</f>
        <v/>
      </c>
      <c r="P37" s="7" t="e">
        <f t="shared" ca="1" si="2"/>
        <v>#VALUE!</v>
      </c>
      <c r="Q37" s="2" t="e">
        <f t="shared" ref="Q37:Q43" si="21">INT((R37*S37*T37)/60+0.99+U37)</f>
        <v>#VALUE!</v>
      </c>
      <c r="R37" s="24">
        <f t="shared" ref="R37:R43" si="22">F37</f>
        <v>0</v>
      </c>
      <c r="S37" s="24" t="str">
        <f t="shared" ref="S37:S43" si="23">IF(H37&gt;0,LEN(H37),"")</f>
        <v/>
      </c>
      <c r="T37" s="24">
        <f t="shared" ref="T37" si="24">75+5+30</f>
        <v>110</v>
      </c>
      <c r="U37" s="24">
        <v>0</v>
      </c>
      <c r="V37" s="47"/>
      <c r="W37" s="47"/>
      <c r="X37" s="47"/>
      <c r="Y37" s="42"/>
      <c r="Z37" s="42"/>
      <c r="AA37" s="42"/>
      <c r="AB37" s="42"/>
    </row>
    <row r="38" spans="1:28" ht="20.100000000000001" customHeight="1" x14ac:dyDescent="0.15">
      <c r="A38" s="52" t="str">
        <f t="shared" si="0"/>
        <v/>
      </c>
      <c r="B38" s="7" t="e">
        <f t="shared" ca="1" si="1"/>
        <v>#VALUE!</v>
      </c>
      <c r="C38" s="24">
        <v>26</v>
      </c>
      <c r="D38" s="24"/>
      <c r="E38" s="24"/>
      <c r="F38" s="24"/>
      <c r="G38" s="24"/>
      <c r="H38" s="24"/>
      <c r="I38" s="24"/>
      <c r="J38" s="2"/>
      <c r="K38" s="24"/>
      <c r="L38" s="44" t="str">
        <f t="shared" si="5"/>
        <v/>
      </c>
      <c r="M38" s="45" t="str">
        <f t="shared" si="6"/>
        <v/>
      </c>
      <c r="N38" s="45" t="str">
        <f t="shared" si="7"/>
        <v/>
      </c>
      <c r="O38" s="1" t="str">
        <f ca="1">IFERROR(IFERROR(VLOOKUP(D38&amp;"_"&amp;K38&amp;"_"&amp;data!$A$2,INDIRECT("A"&amp;ROW()+1&amp;":$D$100"),2,FALSE),IFERROR(VLOOKUP(D38&amp;"_"&amp;K38&amp;"_"&amp;data!$A$3,INDIRECT("A"&amp;ROW()+1&amp;":$D$100"),2,FALSE),IFERROR(VLOOKUP(D38&amp;"_"&amp;K38&amp;"_"&amp;data!$A$4,INDIRECT("A"&amp;ROW()+1&amp;":$D$100"),2,FALSE),IFERROR(VLOOKUP(D38&amp;"_"&amp;K38&amp;"_"&amp;data!$A$5,INDIRECT("A"&amp;ROW()+1&amp;":$D$100"),2,FALSE),IFERROR(VLOOKUP(D38&amp;"_"&amp;K38&amp;"_"&amp;data!$A$6,INDIRECT("A"&amp;ROW()+1&amp;":$D$100"),2,FALSE),IFERROR(VLOOKUP(D38&amp;"_"&amp;K38&amp;"_"&amp;data!$A$7,INDIRECT("A"&amp;ROW()+1&amp;":$D$100"),2,FALSE),VLOOKUP(D38&amp;"_"&amp;K38&amp;"_"&amp;data!$A$8,INDIRECT("A"&amp;ROW()+1&amp;":$D$100"),2,FALSE)))))))-OFFSET(O38,1,1),"")</f>
        <v/>
      </c>
      <c r="P38" s="7" t="e">
        <f t="shared" ca="1" si="2"/>
        <v>#VALUE!</v>
      </c>
      <c r="Q38" s="2" t="e">
        <f t="shared" si="21"/>
        <v>#VALUE!</v>
      </c>
      <c r="R38" s="24">
        <f t="shared" si="22"/>
        <v>0</v>
      </c>
      <c r="S38" s="24" t="str">
        <f t="shared" si="23"/>
        <v/>
      </c>
      <c r="T38" s="24">
        <f>90+5+25</f>
        <v>120</v>
      </c>
      <c r="U38" s="24">
        <v>1</v>
      </c>
      <c r="V38" s="47"/>
      <c r="W38" s="47"/>
      <c r="X38" s="47"/>
      <c r="Y38" s="42"/>
      <c r="Z38" s="42"/>
      <c r="AA38" s="42"/>
      <c r="AB38" s="42"/>
    </row>
    <row r="39" spans="1:28" ht="20.100000000000001" customHeight="1" x14ac:dyDescent="0.15">
      <c r="A39" s="52" t="str">
        <f t="shared" si="0"/>
        <v/>
      </c>
      <c r="B39" s="7" t="e">
        <f ca="1">P39</f>
        <v>#VALUE!</v>
      </c>
      <c r="C39" s="24">
        <v>27</v>
      </c>
      <c r="D39" s="24"/>
      <c r="E39" s="24"/>
      <c r="F39" s="24"/>
      <c r="G39" s="24"/>
      <c r="H39" s="24"/>
      <c r="I39" s="24"/>
      <c r="J39" s="2"/>
      <c r="K39" s="24"/>
      <c r="L39" s="44" t="str">
        <f t="shared" si="5"/>
        <v/>
      </c>
      <c r="M39" s="45" t="str">
        <f t="shared" si="6"/>
        <v/>
      </c>
      <c r="N39" s="45" t="str">
        <f t="shared" si="7"/>
        <v/>
      </c>
      <c r="O39" s="1" t="str">
        <f ca="1">IFERROR(IFERROR(VLOOKUP(D39&amp;"_"&amp;K39&amp;"_"&amp;data!$A$2,INDIRECT("A"&amp;ROW()+1&amp;":$D$100"),2,FALSE),IFERROR(VLOOKUP(D39&amp;"_"&amp;K39&amp;"_"&amp;data!$A$3,INDIRECT("A"&amp;ROW()+1&amp;":$D$100"),2,FALSE),IFERROR(VLOOKUP(D39&amp;"_"&amp;K39&amp;"_"&amp;data!$A$4,INDIRECT("A"&amp;ROW()+1&amp;":$D$100"),2,FALSE),IFERROR(VLOOKUP(D39&amp;"_"&amp;K39&amp;"_"&amp;data!$A$5,INDIRECT("A"&amp;ROW()+1&amp;":$D$100"),2,FALSE),IFERROR(VLOOKUP(D39&amp;"_"&amp;K39&amp;"_"&amp;data!$A$6,INDIRECT("A"&amp;ROW()+1&amp;":$D$100"),2,FALSE),IFERROR(VLOOKUP(D39&amp;"_"&amp;K39&amp;"_"&amp;data!$A$7,INDIRECT("A"&amp;ROW()+1&amp;":$D$100"),2,FALSE),VLOOKUP(D39&amp;"_"&amp;K39&amp;"_"&amp;data!$A$8,INDIRECT("A"&amp;ROW()+1&amp;":$D$100"),2,FALSE)))))))-OFFSET(O39,1,1),"")</f>
        <v/>
      </c>
      <c r="P39" s="7" t="e">
        <f t="shared" ca="1" si="2"/>
        <v>#VALUE!</v>
      </c>
      <c r="Q39" s="2" t="e">
        <f t="shared" si="21"/>
        <v>#VALUE!</v>
      </c>
      <c r="R39" s="24">
        <f t="shared" si="22"/>
        <v>0</v>
      </c>
      <c r="S39" s="24" t="str">
        <f t="shared" si="23"/>
        <v/>
      </c>
      <c r="T39" s="24">
        <f t="shared" ref="T39:T43" si="25">90+5+25</f>
        <v>120</v>
      </c>
      <c r="U39" s="24">
        <v>1</v>
      </c>
      <c r="V39" s="47"/>
      <c r="W39" s="47"/>
      <c r="X39" s="47"/>
      <c r="Y39" s="42"/>
      <c r="Z39" s="42"/>
      <c r="AA39" s="42"/>
      <c r="AB39" s="42"/>
    </row>
    <row r="40" spans="1:28" ht="20.100000000000001" customHeight="1" x14ac:dyDescent="0.15">
      <c r="A40" s="52" t="str">
        <f t="shared" si="0"/>
        <v/>
      </c>
      <c r="B40" s="7" t="e">
        <f t="shared" ca="1" si="1"/>
        <v>#VALUE!</v>
      </c>
      <c r="C40" s="24">
        <v>28</v>
      </c>
      <c r="D40" s="24"/>
      <c r="E40" s="24"/>
      <c r="F40" s="24"/>
      <c r="G40" s="24"/>
      <c r="H40" s="24"/>
      <c r="I40" s="24"/>
      <c r="J40" s="2"/>
      <c r="K40" s="24"/>
      <c r="L40" s="44" t="str">
        <f t="shared" si="5"/>
        <v/>
      </c>
      <c r="M40" s="45" t="str">
        <f t="shared" si="6"/>
        <v/>
      </c>
      <c r="N40" s="45" t="str">
        <f t="shared" si="7"/>
        <v/>
      </c>
      <c r="O40" s="1" t="str">
        <f ca="1">IFERROR(IFERROR(VLOOKUP(D40&amp;"_"&amp;K40&amp;"_"&amp;data!$A$2,INDIRECT("A"&amp;ROW()+1&amp;":$D$100"),2,FALSE),IFERROR(VLOOKUP(D40&amp;"_"&amp;K40&amp;"_"&amp;data!$A$3,INDIRECT("A"&amp;ROW()+1&amp;":$D$100"),2,FALSE),IFERROR(VLOOKUP(D40&amp;"_"&amp;K40&amp;"_"&amp;data!$A$4,INDIRECT("A"&amp;ROW()+1&amp;":$D$100"),2,FALSE),IFERROR(VLOOKUP(D40&amp;"_"&amp;K40&amp;"_"&amp;data!$A$5,INDIRECT("A"&amp;ROW()+1&amp;":$D$100"),2,FALSE),IFERROR(VLOOKUP(D40&amp;"_"&amp;K40&amp;"_"&amp;data!$A$6,INDIRECT("A"&amp;ROW()+1&amp;":$D$100"),2,FALSE),IFERROR(VLOOKUP(D40&amp;"_"&amp;K40&amp;"_"&amp;data!$A$7,INDIRECT("A"&amp;ROW()+1&amp;":$D$100"),2,FALSE),VLOOKUP(D40&amp;"_"&amp;K40&amp;"_"&amp;data!$A$8,INDIRECT("A"&amp;ROW()+1&amp;":$D$100"),2,FALSE)))))))-OFFSET(O40,1,1),"")</f>
        <v/>
      </c>
      <c r="P40" s="7" t="e">
        <f t="shared" ca="1" si="2"/>
        <v>#VALUE!</v>
      </c>
      <c r="Q40" s="2" t="e">
        <f t="shared" si="21"/>
        <v>#VALUE!</v>
      </c>
      <c r="R40" s="24">
        <f t="shared" si="22"/>
        <v>0</v>
      </c>
      <c r="S40" s="24" t="str">
        <f t="shared" si="23"/>
        <v/>
      </c>
      <c r="T40" s="24">
        <f t="shared" si="25"/>
        <v>120</v>
      </c>
      <c r="U40" s="24">
        <v>1</v>
      </c>
      <c r="V40" s="47"/>
      <c r="W40" s="47"/>
      <c r="X40" s="47"/>
      <c r="Y40" s="42"/>
      <c r="Z40" s="42"/>
      <c r="AA40" s="42"/>
      <c r="AB40" s="42"/>
    </row>
    <row r="41" spans="1:28" ht="20.100000000000001" customHeight="1" x14ac:dyDescent="0.15">
      <c r="A41" s="52" t="str">
        <f t="shared" si="0"/>
        <v/>
      </c>
      <c r="B41" s="7" t="e">
        <f t="shared" ca="1" si="1"/>
        <v>#VALUE!</v>
      </c>
      <c r="C41" s="24">
        <v>29</v>
      </c>
      <c r="D41" s="24"/>
      <c r="E41" s="24"/>
      <c r="F41" s="24"/>
      <c r="G41" s="24"/>
      <c r="H41" s="24"/>
      <c r="I41" s="24"/>
      <c r="J41" s="2"/>
      <c r="K41" s="24"/>
      <c r="L41" s="44" t="str">
        <f t="shared" si="5"/>
        <v/>
      </c>
      <c r="M41" s="45" t="str">
        <f t="shared" si="6"/>
        <v/>
      </c>
      <c r="N41" s="45" t="str">
        <f t="shared" si="7"/>
        <v/>
      </c>
      <c r="O41" s="1" t="str">
        <f ca="1">IFERROR(IFERROR(VLOOKUP(D41&amp;"_"&amp;K41&amp;"_"&amp;data!$A$2,INDIRECT("A"&amp;ROW()+1&amp;":$D$100"),2,FALSE),IFERROR(VLOOKUP(D41&amp;"_"&amp;K41&amp;"_"&amp;data!$A$3,INDIRECT("A"&amp;ROW()+1&amp;":$D$100"),2,FALSE),IFERROR(VLOOKUP(D41&amp;"_"&amp;K41&amp;"_"&amp;data!$A$4,INDIRECT("A"&amp;ROW()+1&amp;":$D$100"),2,FALSE),IFERROR(VLOOKUP(D41&amp;"_"&amp;K41&amp;"_"&amp;data!$A$5,INDIRECT("A"&amp;ROW()+1&amp;":$D$100"),2,FALSE),IFERROR(VLOOKUP(D41&amp;"_"&amp;K41&amp;"_"&amp;data!$A$6,INDIRECT("A"&amp;ROW()+1&amp;":$D$100"),2,FALSE),IFERROR(VLOOKUP(D41&amp;"_"&amp;K41&amp;"_"&amp;data!$A$7,INDIRECT("A"&amp;ROW()+1&amp;":$D$100"),2,FALSE),VLOOKUP(D41&amp;"_"&amp;K41&amp;"_"&amp;data!$A$8,INDIRECT("A"&amp;ROW()+1&amp;":$D$100"),2,FALSE)))))))-OFFSET(O41,1,1),"")</f>
        <v/>
      </c>
      <c r="P41" s="7" t="e">
        <f t="shared" ca="1" si="2"/>
        <v>#VALUE!</v>
      </c>
      <c r="Q41" s="2" t="e">
        <f t="shared" si="21"/>
        <v>#VALUE!</v>
      </c>
      <c r="R41" s="24">
        <f t="shared" si="22"/>
        <v>0</v>
      </c>
      <c r="S41" s="24" t="str">
        <f t="shared" si="23"/>
        <v/>
      </c>
      <c r="T41" s="24">
        <f t="shared" si="25"/>
        <v>120</v>
      </c>
      <c r="U41" s="24">
        <v>1</v>
      </c>
      <c r="V41" s="47"/>
      <c r="W41" s="47"/>
      <c r="X41" s="47"/>
      <c r="Y41" s="42"/>
      <c r="Z41" s="42"/>
      <c r="AA41" s="42"/>
      <c r="AB41" s="42"/>
    </row>
    <row r="42" spans="1:28" ht="20.100000000000001" customHeight="1" x14ac:dyDescent="0.15">
      <c r="A42" s="52" t="str">
        <f t="shared" si="0"/>
        <v/>
      </c>
      <c r="B42" s="7" t="e">
        <f t="shared" ca="1" si="1"/>
        <v>#VALUE!</v>
      </c>
      <c r="C42" s="24">
        <v>30</v>
      </c>
      <c r="D42" s="24"/>
      <c r="E42" s="24"/>
      <c r="F42" s="24"/>
      <c r="G42" s="24"/>
      <c r="H42" s="24"/>
      <c r="I42" s="24"/>
      <c r="J42" s="2"/>
      <c r="K42" s="24"/>
      <c r="L42" s="44" t="str">
        <f t="shared" si="5"/>
        <v/>
      </c>
      <c r="M42" s="45" t="str">
        <f t="shared" si="6"/>
        <v/>
      </c>
      <c r="N42" s="45" t="str">
        <f t="shared" si="7"/>
        <v/>
      </c>
      <c r="O42" s="1" t="str">
        <f ca="1">IFERROR(IFERROR(VLOOKUP(D42&amp;"_"&amp;K42&amp;"_"&amp;data!$A$2,INDIRECT("A"&amp;ROW()+1&amp;":$D$100"),2,FALSE),IFERROR(VLOOKUP(D42&amp;"_"&amp;K42&amp;"_"&amp;data!$A$3,INDIRECT("A"&amp;ROW()+1&amp;":$D$100"),2,FALSE),IFERROR(VLOOKUP(D42&amp;"_"&amp;K42&amp;"_"&amp;data!$A$4,INDIRECT("A"&amp;ROW()+1&amp;":$D$100"),2,FALSE),IFERROR(VLOOKUP(D42&amp;"_"&amp;K42&amp;"_"&amp;data!$A$5,INDIRECT("A"&amp;ROW()+1&amp;":$D$100"),2,FALSE),IFERROR(VLOOKUP(D42&amp;"_"&amp;K42&amp;"_"&amp;data!$A$6,INDIRECT("A"&amp;ROW()+1&amp;":$D$100"),2,FALSE),IFERROR(VLOOKUP(D42&amp;"_"&amp;K42&amp;"_"&amp;data!$A$7,INDIRECT("A"&amp;ROW()+1&amp;":$D$100"),2,FALSE),VLOOKUP(D42&amp;"_"&amp;K42&amp;"_"&amp;data!$A$8,INDIRECT("A"&amp;ROW()+1&amp;":$D$100"),2,FALSE)))))))-OFFSET(O42,1,1),"")</f>
        <v/>
      </c>
      <c r="P42" s="7" t="e">
        <f t="shared" ca="1" si="2"/>
        <v>#VALUE!</v>
      </c>
      <c r="Q42" s="2" t="e">
        <f t="shared" si="21"/>
        <v>#VALUE!</v>
      </c>
      <c r="R42" s="24">
        <f t="shared" si="22"/>
        <v>0</v>
      </c>
      <c r="S42" s="24" t="str">
        <f t="shared" si="23"/>
        <v/>
      </c>
      <c r="T42" s="24">
        <f t="shared" si="25"/>
        <v>120</v>
      </c>
      <c r="U42" s="24">
        <v>1</v>
      </c>
      <c r="V42" s="47"/>
      <c r="W42" s="47"/>
      <c r="X42" s="47"/>
      <c r="Y42" s="42"/>
      <c r="Z42" s="42"/>
      <c r="AA42" s="42"/>
      <c r="AB42" s="42"/>
    </row>
    <row r="43" spans="1:28" ht="20.100000000000001" customHeight="1" x14ac:dyDescent="0.15">
      <c r="A43" s="52" t="str">
        <f t="shared" si="0"/>
        <v/>
      </c>
      <c r="B43" s="7" t="e">
        <f t="shared" ca="1" si="1"/>
        <v>#VALUE!</v>
      </c>
      <c r="C43" s="24">
        <v>31</v>
      </c>
      <c r="D43" s="24"/>
      <c r="E43" s="24"/>
      <c r="F43" s="24"/>
      <c r="G43" s="24"/>
      <c r="H43" s="24"/>
      <c r="I43" s="24"/>
      <c r="J43" s="2"/>
      <c r="K43" s="24"/>
      <c r="L43" s="44" t="str">
        <f t="shared" si="5"/>
        <v/>
      </c>
      <c r="M43" s="45" t="str">
        <f t="shared" si="6"/>
        <v/>
      </c>
      <c r="N43" s="45" t="str">
        <f t="shared" si="7"/>
        <v/>
      </c>
      <c r="O43" s="1" t="str">
        <f ca="1">IFERROR(IFERROR(VLOOKUP(D43&amp;"_"&amp;K43&amp;"_"&amp;data!$A$2,INDIRECT("A"&amp;ROW()+1&amp;":$D$100"),2,FALSE),IFERROR(VLOOKUP(D43&amp;"_"&amp;K43&amp;"_"&amp;data!$A$3,INDIRECT("A"&amp;ROW()+1&amp;":$D$100"),2,FALSE),IFERROR(VLOOKUP(D43&amp;"_"&amp;K43&amp;"_"&amp;data!$A$4,INDIRECT("A"&amp;ROW()+1&amp;":$D$100"),2,FALSE),IFERROR(VLOOKUP(D43&amp;"_"&amp;K43&amp;"_"&amp;data!$A$5,INDIRECT("A"&amp;ROW()+1&amp;":$D$100"),2,FALSE),IFERROR(VLOOKUP(D43&amp;"_"&amp;K43&amp;"_"&amp;data!$A$6,INDIRECT("A"&amp;ROW()+1&amp;":$D$100"),2,FALSE),IFERROR(VLOOKUP(D43&amp;"_"&amp;K43&amp;"_"&amp;data!$A$7,INDIRECT("A"&amp;ROW()+1&amp;":$D$100"),2,FALSE),VLOOKUP(D43&amp;"_"&amp;K43&amp;"_"&amp;data!$A$8,INDIRECT("A"&amp;ROW()+1&amp;":$D$100"),2,FALSE)))))))-OFFSET(O43,1,1),"")</f>
        <v/>
      </c>
      <c r="P43" s="7" t="e">
        <f t="shared" ca="1" si="2"/>
        <v>#VALUE!</v>
      </c>
      <c r="Q43" s="2" t="e">
        <f t="shared" si="21"/>
        <v>#VALUE!</v>
      </c>
      <c r="R43" s="24">
        <f t="shared" si="22"/>
        <v>0</v>
      </c>
      <c r="S43" s="24" t="str">
        <f t="shared" si="23"/>
        <v/>
      </c>
      <c r="T43" s="24">
        <f t="shared" si="25"/>
        <v>120</v>
      </c>
      <c r="U43" s="24">
        <v>1</v>
      </c>
      <c r="V43" s="47"/>
      <c r="W43" s="47"/>
      <c r="X43" s="47"/>
      <c r="Y43" s="42"/>
      <c r="Z43" s="42"/>
      <c r="AA43" s="42"/>
      <c r="AB43" s="42"/>
    </row>
    <row r="44" spans="1:28" ht="20.100000000000001" customHeight="1" x14ac:dyDescent="0.15">
      <c r="A44" s="52" t="str">
        <f t="shared" si="0"/>
        <v/>
      </c>
      <c r="B44" s="7" t="e">
        <f t="shared" ca="1" si="1"/>
        <v>#VALUE!</v>
      </c>
      <c r="C44" s="70" t="s">
        <v>43</v>
      </c>
      <c r="D44" s="71"/>
      <c r="E44" s="71"/>
      <c r="F44" s="71"/>
      <c r="G44" s="71"/>
      <c r="H44" s="71"/>
      <c r="I44" s="71"/>
      <c r="J44" s="2"/>
      <c r="K44" s="24"/>
      <c r="L44" s="44" t="str">
        <f t="shared" si="5"/>
        <v/>
      </c>
      <c r="M44" s="45" t="str">
        <f t="shared" si="6"/>
        <v/>
      </c>
      <c r="N44" s="45" t="str">
        <f t="shared" si="7"/>
        <v/>
      </c>
      <c r="O44" s="1" t="str">
        <f ca="1">IFERROR(IFERROR(VLOOKUP(D44&amp;"_"&amp;K44&amp;"_"&amp;data!$A$2,INDIRECT("A"&amp;ROW()+1&amp;":$D$100"),2,FALSE),IFERROR(VLOOKUP(D44&amp;"_"&amp;K44&amp;"_"&amp;data!$A$3,INDIRECT("A"&amp;ROW()+1&amp;":$D$100"),2,FALSE),IFERROR(VLOOKUP(D44&amp;"_"&amp;K44&amp;"_"&amp;data!$A$4,INDIRECT("A"&amp;ROW()+1&amp;":$D$100"),2,FALSE),IFERROR(VLOOKUP(D44&amp;"_"&amp;K44&amp;"_"&amp;data!$A$5,INDIRECT("A"&amp;ROW()+1&amp;":$D$100"),2,FALSE),IFERROR(VLOOKUP(D44&amp;"_"&amp;K44&amp;"_"&amp;data!$A$6,INDIRECT("A"&amp;ROW()+1&amp;":$D$100"),2,FALSE),IFERROR(VLOOKUP(D44&amp;"_"&amp;K44&amp;"_"&amp;data!$A$7,INDIRECT("A"&amp;ROW()+1&amp;":$D$100"),2,FALSE),VLOOKUP(D44&amp;"_"&amp;K44&amp;"_"&amp;data!$A$8,INDIRECT("A"&amp;ROW()+1&amp;":$D$100"),2,FALSE)))))))-OFFSET(O44,1,1),"")</f>
        <v/>
      </c>
      <c r="P44" s="7" t="e">
        <f t="shared" ca="1" si="2"/>
        <v>#VALUE!</v>
      </c>
      <c r="Q44" s="8">
        <v>15</v>
      </c>
      <c r="R44" s="11" t="e">
        <f>SUM(Q37:Q43)</f>
        <v>#VALUE!</v>
      </c>
      <c r="S44" s="12" t="s">
        <v>1</v>
      </c>
      <c r="T44" s="24"/>
      <c r="U44" s="24"/>
      <c r="V44" s="47"/>
      <c r="W44" s="47"/>
      <c r="X44" s="47"/>
      <c r="Y44" s="42"/>
      <c r="Z44" s="42"/>
      <c r="AA44" s="42"/>
      <c r="AB44" s="42"/>
    </row>
    <row r="45" spans="1:28" ht="20.100000000000001" customHeight="1" x14ac:dyDescent="0.15">
      <c r="A45" s="52" t="str">
        <f t="shared" si="0"/>
        <v/>
      </c>
      <c r="B45" s="7" t="e">
        <f t="shared" ca="1" si="1"/>
        <v>#VALUE!</v>
      </c>
      <c r="C45" s="67" t="s">
        <v>44</v>
      </c>
      <c r="D45" s="67"/>
      <c r="E45" s="67"/>
      <c r="F45" s="67"/>
      <c r="G45" s="67"/>
      <c r="H45" s="67"/>
      <c r="I45" s="67"/>
      <c r="J45" s="2"/>
      <c r="K45" s="24"/>
      <c r="L45" s="44" t="str">
        <f t="shared" si="5"/>
        <v/>
      </c>
      <c r="M45" s="45" t="str">
        <f t="shared" si="6"/>
        <v/>
      </c>
      <c r="N45" s="45" t="str">
        <f t="shared" si="7"/>
        <v/>
      </c>
      <c r="O45" s="1" t="str">
        <f ca="1">IFERROR(IFERROR(VLOOKUP(D45&amp;"_"&amp;K45&amp;"_"&amp;data!$A$2,INDIRECT("A"&amp;ROW()+1&amp;":$D$100"),2,FALSE),IFERROR(VLOOKUP(D45&amp;"_"&amp;K45&amp;"_"&amp;data!$A$3,INDIRECT("A"&amp;ROW()+1&amp;":$D$100"),2,FALSE),IFERROR(VLOOKUP(D45&amp;"_"&amp;K45&amp;"_"&amp;data!$A$4,INDIRECT("A"&amp;ROW()+1&amp;":$D$100"),2,FALSE),IFERROR(VLOOKUP(D45&amp;"_"&amp;K45&amp;"_"&amp;data!$A$5,INDIRECT("A"&amp;ROW()+1&amp;":$D$100"),2,FALSE),IFERROR(VLOOKUP(D45&amp;"_"&amp;K45&amp;"_"&amp;data!$A$6,INDIRECT("A"&amp;ROW()+1&amp;":$D$100"),2,FALSE),IFERROR(VLOOKUP(D45&amp;"_"&amp;K45&amp;"_"&amp;data!$A$7,INDIRECT("A"&amp;ROW()+1&amp;":$D$100"),2,FALSE),VLOOKUP(D45&amp;"_"&amp;K45&amp;"_"&amp;data!$A$8,INDIRECT("A"&amp;ROW()+1&amp;":$D$100"),2,FALSE)))))))-OFFSET(O45,1,1),"")</f>
        <v/>
      </c>
      <c r="P45" s="7" t="e">
        <f t="shared" ca="1" si="2"/>
        <v>#VALUE!</v>
      </c>
      <c r="Q45" s="8"/>
      <c r="R45" s="24"/>
      <c r="S45" s="24" t="str">
        <f>IF(H45&gt;0,LEN(H45),"")</f>
        <v/>
      </c>
      <c r="T45" s="24"/>
      <c r="U45" s="24"/>
      <c r="V45" s="17"/>
      <c r="W45" s="15"/>
      <c r="X45" s="15"/>
      <c r="Y45" s="42"/>
      <c r="Z45" s="42"/>
      <c r="AA45" s="42"/>
      <c r="AB45" s="42"/>
    </row>
    <row r="46" spans="1:28" ht="35.25" customHeight="1" x14ac:dyDescent="0.15">
      <c r="B46" s="72" t="s">
        <v>92</v>
      </c>
      <c r="C46" s="73"/>
      <c r="D46" s="73"/>
      <c r="E46" s="73"/>
      <c r="F46" s="73"/>
      <c r="G46" s="73"/>
      <c r="H46" s="73"/>
      <c r="I46" s="73"/>
      <c r="J46" s="6"/>
      <c r="K46" s="6"/>
      <c r="L46" s="3"/>
      <c r="M46" s="4"/>
      <c r="N46" s="4"/>
      <c r="O46" s="9" t="s">
        <v>45</v>
      </c>
      <c r="P46" s="7" t="e">
        <f ca="1">P45-P4</f>
        <v>#VALUE!</v>
      </c>
      <c r="Q46" s="8">
        <f>SUM(Q4,Q13,Q22:Q24,Q29,Q36,Q44:Q44)</f>
        <v>122</v>
      </c>
      <c r="R46" s="74" t="str">
        <f>"競技以外の時間"&amp;CHAR(10)&amp;"（"&amp;TEXT(TIME(,Q46,),"h時間m分")&amp;"）"</f>
        <v>競技以外の時間
（2時間2分）</v>
      </c>
      <c r="S46" s="74"/>
      <c r="T46" s="74"/>
      <c r="U46" s="10"/>
      <c r="V46" s="38"/>
      <c r="W46" s="6"/>
      <c r="X46" s="6"/>
      <c r="Y46" s="42"/>
      <c r="Z46" s="42"/>
      <c r="AA46" s="42"/>
      <c r="AB46" s="42"/>
    </row>
    <row r="47" spans="1:28" x14ac:dyDescent="0.15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28" x14ac:dyDescent="0.15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1:28" x14ac:dyDescent="0.15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28" x14ac:dyDescent="0.15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x14ac:dyDescent="0.15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28" ht="20.100000000000001" customHeight="1" x14ac:dyDescent="0.15">
      <c r="A52" s="52" t="str">
        <f t="shared" ref="A52:A53" si="26">IF(D52&lt;&gt;"",D52&amp;"_"&amp;K52&amp;"_"&amp;E52,"")</f>
        <v/>
      </c>
      <c r="B52" s="7">
        <f t="shared" ref="B52:B53" ca="1" si="27">P52</f>
        <v>0</v>
      </c>
      <c r="C52" s="24">
        <v>28</v>
      </c>
      <c r="D52" s="24"/>
      <c r="E52" s="24"/>
      <c r="F52" s="24"/>
      <c r="G52" s="24"/>
      <c r="H52" s="24"/>
      <c r="I52" s="24"/>
      <c r="J52" s="2"/>
      <c r="K52" s="24"/>
      <c r="L52" s="44" t="str">
        <f t="shared" ref="L52:L53" si="28">IFERROR(G52/I52,"")</f>
        <v/>
      </c>
      <c r="M52" s="45" t="str">
        <f t="shared" ref="M52:M53" si="29">IFERROR(I52/F52,"")</f>
        <v/>
      </c>
      <c r="N52" s="45" t="str">
        <f t="shared" ref="N52:N53" si="30">IFERROR(G52/F52,"")</f>
        <v/>
      </c>
      <c r="O52" s="1" t="str">
        <f ca="1">IFERROR(IFERROR(VLOOKUP(D52&amp;"_"&amp;K52&amp;"_"&amp;data!$A$2,INDIRECT("A"&amp;ROW()+1&amp;":$D$100"),2,FALSE),IFERROR(VLOOKUP(D52&amp;"_"&amp;K52&amp;"_"&amp;data!$A$3,INDIRECT("A"&amp;ROW()+1&amp;":$D$100"),2,FALSE),IFERROR(VLOOKUP(D52&amp;"_"&amp;K52&amp;"_"&amp;data!$A$4,INDIRECT("A"&amp;ROW()+1&amp;":$D$100"),2,FALSE),IFERROR(VLOOKUP(D52&amp;"_"&amp;K52&amp;"_"&amp;data!$A$5,INDIRECT("A"&amp;ROW()+1&amp;":$D$100"),2,FALSE),IFERROR(VLOOKUP(D52&amp;"_"&amp;K52&amp;"_"&amp;data!$A$6,INDIRECT("A"&amp;ROW()+1&amp;":$D$100"),2,FALSE),IFERROR(VLOOKUP(D52&amp;"_"&amp;K52&amp;"_"&amp;data!$A$7,INDIRECT("A"&amp;ROW()+1&amp;":$D$100"),2,FALSE),VLOOKUP(D52&amp;"_"&amp;K52&amp;"_"&amp;data!$A$8,INDIRECT("A"&amp;ROW()+1&amp;":$D$100"),2,FALSE)))))))-OFFSET(O52,1,1),"")</f>
        <v/>
      </c>
      <c r="P52" s="7">
        <f t="shared" ref="P52:P53" ca="1" si="31">OFFSET(P52,-1,0)+TIME(,OFFSET(P52,-1,1),)</f>
        <v>0</v>
      </c>
      <c r="Q52" s="2" t="e">
        <f t="shared" ref="Q52" si="32">INT((R52*S52*T52)/60+0.99+U52)</f>
        <v>#VALUE!</v>
      </c>
      <c r="R52" s="24">
        <f t="shared" ref="R52" si="33">F52</f>
        <v>0</v>
      </c>
      <c r="S52" s="24" t="str">
        <f t="shared" ref="S52" si="34">IF(H52&gt;0,LEN(H52),"")</f>
        <v/>
      </c>
      <c r="T52" s="24">
        <f t="shared" ref="T52" si="35">90+5+25</f>
        <v>120</v>
      </c>
      <c r="U52" s="24">
        <v>1</v>
      </c>
      <c r="V52" s="47"/>
      <c r="W52" s="47"/>
      <c r="X52" s="47"/>
      <c r="Y52" s="42"/>
      <c r="Z52" s="42"/>
      <c r="AA52" s="42"/>
      <c r="AB52" s="42"/>
    </row>
    <row r="53" spans="1:28" ht="20.100000000000001" customHeight="1" x14ac:dyDescent="0.15">
      <c r="A53" s="52" t="str">
        <f t="shared" si="26"/>
        <v/>
      </c>
      <c r="B53" s="7" t="e">
        <f t="shared" ca="1" si="27"/>
        <v>#VALUE!</v>
      </c>
      <c r="C53" s="67" t="s">
        <v>30</v>
      </c>
      <c r="D53" s="67"/>
      <c r="E53" s="67"/>
      <c r="F53" s="67"/>
      <c r="G53" s="67"/>
      <c r="H53" s="67"/>
      <c r="I53" s="67"/>
      <c r="J53" s="2"/>
      <c r="K53" s="24"/>
      <c r="L53" s="44" t="str">
        <f t="shared" si="28"/>
        <v/>
      </c>
      <c r="M53" s="45" t="str">
        <f t="shared" si="29"/>
        <v/>
      </c>
      <c r="N53" s="45" t="str">
        <f t="shared" si="30"/>
        <v/>
      </c>
      <c r="O53" s="1" t="str">
        <f ca="1">IFERROR(IFERROR(VLOOKUP(D53&amp;"_"&amp;K53&amp;"_"&amp;data!$A$2,INDIRECT("A"&amp;ROW()+1&amp;":$D$100"),2,FALSE),IFERROR(VLOOKUP(D53&amp;"_"&amp;K53&amp;"_"&amp;data!$A$3,INDIRECT("A"&amp;ROW()+1&amp;":$D$100"),2,FALSE),IFERROR(VLOOKUP(D53&amp;"_"&amp;K53&amp;"_"&amp;data!$A$4,INDIRECT("A"&amp;ROW()+1&amp;":$D$100"),2,FALSE),IFERROR(VLOOKUP(D53&amp;"_"&amp;K53&amp;"_"&amp;data!$A$5,INDIRECT("A"&amp;ROW()+1&amp;":$D$100"),2,FALSE),IFERROR(VLOOKUP(D53&amp;"_"&amp;K53&amp;"_"&amp;data!$A$6,INDIRECT("A"&amp;ROW()+1&amp;":$D$100"),2,FALSE),IFERROR(VLOOKUP(D53&amp;"_"&amp;K53&amp;"_"&amp;data!$A$7,INDIRECT("A"&amp;ROW()+1&amp;":$D$100"),2,FALSE),VLOOKUP(D53&amp;"_"&amp;K53&amp;"_"&amp;data!$A$8,INDIRECT("A"&amp;ROW()+1&amp;":$D$100"),2,FALSE)))))))-OFFSET(O53,1,1),"")</f>
        <v/>
      </c>
      <c r="P53" s="7" t="e">
        <f t="shared" ca="1" si="31"/>
        <v>#VALUE!</v>
      </c>
      <c r="Q53" s="8">
        <v>10</v>
      </c>
      <c r="R53" s="11" t="e">
        <f>SUM(Q47:Q52)</f>
        <v>#VALUE!</v>
      </c>
      <c r="S53" s="12" t="s">
        <v>1</v>
      </c>
      <c r="T53" s="24"/>
      <c r="U53" s="24"/>
      <c r="V53" s="15"/>
      <c r="W53" s="15"/>
      <c r="X53" s="15"/>
      <c r="Y53" s="42"/>
      <c r="Z53" s="42"/>
      <c r="AA53" s="42"/>
      <c r="AB53" s="42"/>
    </row>
    <row r="54" spans="1:28" x14ac:dyDescent="0.15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Y54" s="42"/>
      <c r="Z54" s="42"/>
      <c r="AA54" s="42"/>
      <c r="AB54" s="42"/>
    </row>
    <row r="55" spans="1:28" x14ac:dyDescent="0.15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Y55" s="42"/>
      <c r="Z55" s="42"/>
      <c r="AA55" s="42"/>
      <c r="AB55" s="42"/>
    </row>
    <row r="56" spans="1:28" x14ac:dyDescent="0.15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Y56" s="42"/>
      <c r="Z56" s="42"/>
      <c r="AA56" s="42"/>
      <c r="AB56" s="42"/>
    </row>
    <row r="57" spans="1:28" x14ac:dyDescent="0.15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Y57" s="42"/>
      <c r="Z57" s="42"/>
      <c r="AA57" s="42"/>
      <c r="AB57" s="42"/>
    </row>
    <row r="58" spans="1:28" x14ac:dyDescent="0.15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Y58" s="42"/>
      <c r="Z58" s="42"/>
      <c r="AA58" s="42"/>
      <c r="AB58" s="42"/>
    </row>
    <row r="59" spans="1:28" x14ac:dyDescent="0.15"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Y59" s="42"/>
      <c r="Z59" s="42"/>
      <c r="AA59" s="42"/>
      <c r="AB59" s="42"/>
    </row>
    <row r="60" spans="1:28" x14ac:dyDescent="0.15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Y60" s="42"/>
      <c r="Z60" s="42"/>
      <c r="AA60" s="42"/>
      <c r="AB60" s="42"/>
    </row>
    <row r="61" spans="1:28" x14ac:dyDescent="0.15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Y61" s="42"/>
      <c r="Z61" s="42"/>
      <c r="AA61" s="42"/>
      <c r="AB61" s="42"/>
    </row>
    <row r="62" spans="1:28" x14ac:dyDescent="0.15"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Y62" s="42"/>
      <c r="Z62" s="42"/>
      <c r="AA62" s="42"/>
      <c r="AB62" s="42"/>
    </row>
    <row r="63" spans="1:28" x14ac:dyDescent="0.15"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Y63" s="42"/>
      <c r="Z63" s="42"/>
      <c r="AA63" s="42"/>
      <c r="AB63" s="42"/>
    </row>
    <row r="64" spans="1:28" x14ac:dyDescent="0.15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Y64" s="42"/>
      <c r="Z64" s="42"/>
      <c r="AA64" s="42"/>
      <c r="AB64" s="42"/>
    </row>
    <row r="65" spans="2:28" x14ac:dyDescent="0.15"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Y65" s="42"/>
      <c r="Z65" s="42"/>
      <c r="AA65" s="42"/>
      <c r="AB65" s="42"/>
    </row>
    <row r="66" spans="2:28" x14ac:dyDescent="0.15"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Y66" s="42"/>
      <c r="Z66" s="42"/>
      <c r="AA66" s="42"/>
      <c r="AB66" s="42"/>
    </row>
    <row r="67" spans="2:28" x14ac:dyDescent="0.15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Y67" s="42"/>
      <c r="Z67" s="42"/>
      <c r="AA67" s="42"/>
      <c r="AB67" s="42"/>
    </row>
    <row r="68" spans="2:28" x14ac:dyDescent="0.15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Y68" s="42"/>
      <c r="Z68" s="42"/>
      <c r="AA68" s="42"/>
      <c r="AB68" s="42"/>
    </row>
    <row r="69" spans="2:28" x14ac:dyDescent="0.15"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Y69" s="42"/>
      <c r="Z69" s="42"/>
      <c r="AA69" s="42"/>
      <c r="AB69" s="42"/>
    </row>
    <row r="70" spans="2:28" x14ac:dyDescent="0.15"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Y70" s="42"/>
      <c r="Z70" s="42"/>
      <c r="AA70" s="42"/>
      <c r="AB70" s="42"/>
    </row>
    <row r="71" spans="2:28" x14ac:dyDescent="0.15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Y71" s="42"/>
      <c r="Z71" s="42"/>
      <c r="AA71" s="42"/>
      <c r="AB71" s="42"/>
    </row>
    <row r="72" spans="2:28" x14ac:dyDescent="0.15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Y72" s="42"/>
      <c r="Z72" s="42"/>
      <c r="AA72" s="42"/>
      <c r="AB72" s="42"/>
    </row>
    <row r="73" spans="2:28" x14ac:dyDescent="0.15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Y73" s="42"/>
      <c r="Z73" s="42"/>
      <c r="AA73" s="42"/>
      <c r="AB73" s="42"/>
    </row>
    <row r="74" spans="2:28" x14ac:dyDescent="0.15"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Y74" s="42"/>
      <c r="Z74" s="42"/>
      <c r="AA74" s="42"/>
      <c r="AB74" s="42"/>
    </row>
    <row r="75" spans="2:28" x14ac:dyDescent="0.15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Y75" s="42"/>
      <c r="Z75" s="42"/>
      <c r="AA75" s="42"/>
      <c r="AB75" s="42"/>
    </row>
    <row r="76" spans="2:28" x14ac:dyDescent="0.15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Y76" s="42"/>
      <c r="Z76" s="42"/>
      <c r="AA76" s="42"/>
      <c r="AB76" s="42"/>
    </row>
    <row r="77" spans="2:28" x14ac:dyDescent="0.15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Y77" s="42"/>
      <c r="Z77" s="42"/>
      <c r="AA77" s="42"/>
      <c r="AB77" s="42"/>
    </row>
    <row r="78" spans="2:28" x14ac:dyDescent="0.15"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2:28" x14ac:dyDescent="0.15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2:28" x14ac:dyDescent="0.15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2:28" x14ac:dyDescent="0.15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2:28" x14ac:dyDescent="0.15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2:28" x14ac:dyDescent="0.15"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2:28" x14ac:dyDescent="0.15"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2:28" x14ac:dyDescent="0.15"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2:28" x14ac:dyDescent="0.15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2:28" x14ac:dyDescent="0.15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2:28" x14ac:dyDescent="0.15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2:28" x14ac:dyDescent="0.15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2:28" x14ac:dyDescent="0.15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2:28" x14ac:dyDescent="0.15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2:28" x14ac:dyDescent="0.15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2:28" x14ac:dyDescent="0.15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2:28" x14ac:dyDescent="0.15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2:28" x14ac:dyDescent="0.15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2:28" x14ac:dyDescent="0.15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2:28" x14ac:dyDescent="0.15"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2:28" x14ac:dyDescent="0.15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2:28" x14ac:dyDescent="0.15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2:28" x14ac:dyDescent="0.15"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2:28" x14ac:dyDescent="0.15"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2:28" x14ac:dyDescent="0.15"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2:28" x14ac:dyDescent="0.15"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2:28" x14ac:dyDescent="0.15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2:28" x14ac:dyDescent="0.15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2:28" x14ac:dyDescent="0.15"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2:28" x14ac:dyDescent="0.15"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</sheetData>
  <mergeCells count="25">
    <mergeCell ref="B2:F2"/>
    <mergeCell ref="G2:I2"/>
    <mergeCell ref="L2:X2"/>
    <mergeCell ref="V3:X3"/>
    <mergeCell ref="C4:I4"/>
    <mergeCell ref="W4:X4"/>
    <mergeCell ref="V32:W32"/>
    <mergeCell ref="C5:I5"/>
    <mergeCell ref="W5:X5"/>
    <mergeCell ref="V8:X8"/>
    <mergeCell ref="C13:I13"/>
    <mergeCell ref="V15:W15"/>
    <mergeCell ref="C22:I22"/>
    <mergeCell ref="C23:I23"/>
    <mergeCell ref="C24:I24"/>
    <mergeCell ref="C25:I25"/>
    <mergeCell ref="V25:X25"/>
    <mergeCell ref="C29:I29"/>
    <mergeCell ref="C53:I53"/>
    <mergeCell ref="V33:W33"/>
    <mergeCell ref="C36:I36"/>
    <mergeCell ref="C44:I44"/>
    <mergeCell ref="C45:I45"/>
    <mergeCell ref="B46:I46"/>
    <mergeCell ref="R46:T46"/>
  </mergeCells>
  <phoneticPr fontId="12"/>
  <conditionalFormatting sqref="K4:K103">
    <cfRule type="expression" dxfId="14" priority="7">
      <formula>AND(NOT(ISBLANK(E4)),ISBLANK(K4))</formula>
    </cfRule>
  </conditionalFormatting>
  <conditionalFormatting sqref="L4:L103">
    <cfRule type="expression" dxfId="13" priority="4">
      <formula>AND(L4&lt;0.5,L4&lt;&gt;"")</formula>
    </cfRule>
  </conditionalFormatting>
  <conditionalFormatting sqref="M4:M103">
    <cfRule type="expression" dxfId="12" priority="3">
      <formula>AND(NOT(ISBLANK(E4)),OR(M4="",M4=0))</formula>
    </cfRule>
  </conditionalFormatting>
  <conditionalFormatting sqref="O4:O103">
    <cfRule type="expression" dxfId="10" priority="6">
      <formula>AND(O4&lt;&gt;"",NOT(ISERROR(DAY(O4))),OR(O4&lt;TIME(,10,),O4&gt;TIME(,90,)))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100-000001000000}">
            <xm:f>AND(IFERROR(MATCH(E4,data!$A$1:$A$6,0),2)&lt;&gt;2,OR(N4="",N4=0,N4&gt;8))</xm:f>
            <x14:dxf>
              <fill>
                <patternFill>
                  <bgColor rgb="FFFFC000"/>
                </patternFill>
              </fill>
            </x14:dxf>
          </x14:cfRule>
          <xm:sqref>N4:N103</xm:sqref>
        </x14:conditionalFormatting>
        <x14:conditionalFormatting xmlns:xm="http://schemas.microsoft.com/office/excel/2006/main">
          <x14:cfRule type="expression" priority="8" id="{F65B3D82-B543-4BA8-9263-E78325338814}">
            <xm:f>AND(E4&lt;&gt;data!$A$8,ISNUMBER(I4),O4="")</xm:f>
            <x14:dxf>
              <fill>
                <patternFill>
                  <bgColor rgb="FFFFC000"/>
                </patternFill>
              </fill>
            </x14:dxf>
          </x14:cfRule>
          <xm:sqref>O4:O103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prompt="　　↑_x000a_選択してください。" xr:uid="{BB3ED039-26E0-41D0-8DF0-B2253058A6A4}">
          <x14:formula1>
            <xm:f>data!$B$1:$B$4</xm:f>
          </x14:formula1>
          <xm:sqref>K4:K45 K52:K53</xm:sqref>
        </x14:dataValidation>
        <x14:dataValidation type="list" allowBlank="1" showInputMessage="1" showErrorMessage="1" prompt="　　　　　　　↑_x000a_選択してください" xr:uid="{2D87D7A3-31E7-483F-B1C0-D072E0BBD317}">
          <x14:formula1>
            <xm:f>data!$A$1:$A$8</xm:f>
          </x14:formula1>
          <xm:sqref>E6:E12 E14:E21 E26:E28 E30:E35 E37:E43 E52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D57E7-930E-4B4E-B014-9DDF56CA6815}">
  <sheetPr>
    <pageSetUpPr fitToPage="1"/>
  </sheetPr>
  <dimension ref="A2:AB107"/>
  <sheetViews>
    <sheetView zoomScaleNormal="100" workbookViewId="0"/>
  </sheetViews>
  <sheetFormatPr defaultColWidth="8.875" defaultRowHeight="14.25" x14ac:dyDescent="0.15"/>
  <cols>
    <col min="1" max="1" width="23.875" style="41" bestFit="1" customWidth="1"/>
    <col min="2" max="2" width="11.125" style="41" bestFit="1" customWidth="1"/>
    <col min="3" max="3" width="6.625" style="41" customWidth="1"/>
    <col min="4" max="5" width="15.625" style="41" customWidth="1"/>
    <col min="6" max="9" width="8.625" style="41" customWidth="1"/>
    <col min="10" max="10" width="1.625" style="41" customWidth="1"/>
    <col min="11" max="11" width="5.5" style="41" bestFit="1" customWidth="1"/>
    <col min="12" max="15" width="6.625" style="41" customWidth="1"/>
    <col min="16" max="16" width="8.625" style="41" customWidth="1"/>
    <col min="17" max="21" width="6.625" style="41" customWidth="1"/>
    <col min="22" max="22" width="12.625" style="41" customWidth="1"/>
    <col min="23" max="24" width="7.625" style="41" customWidth="1"/>
    <col min="25" max="16384" width="8.875" style="41"/>
  </cols>
  <sheetData>
    <row r="2" spans="1:28" ht="27.75" customHeight="1" x14ac:dyDescent="0.15">
      <c r="B2" s="78" t="s">
        <v>76</v>
      </c>
      <c r="C2" s="78"/>
      <c r="D2" s="78"/>
      <c r="E2" s="78"/>
      <c r="F2" s="78"/>
      <c r="G2" s="79">
        <v>45047</v>
      </c>
      <c r="H2" s="79"/>
      <c r="I2" s="79"/>
      <c r="J2" s="13"/>
      <c r="K2" s="13"/>
      <c r="L2" s="80" t="s">
        <v>57</v>
      </c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42"/>
      <c r="Z2" s="42"/>
      <c r="AA2" s="42"/>
      <c r="AB2" s="42"/>
    </row>
    <row r="3" spans="1:28" ht="30" customHeight="1" x14ac:dyDescent="0.15">
      <c r="A3" s="51" t="s">
        <v>77</v>
      </c>
      <c r="B3" s="5" t="s">
        <v>2</v>
      </c>
      <c r="C3" s="40" t="s">
        <v>3</v>
      </c>
      <c r="D3" s="39" t="s">
        <v>4</v>
      </c>
      <c r="E3" s="39" t="s">
        <v>0</v>
      </c>
      <c r="F3" s="39" t="s">
        <v>116</v>
      </c>
      <c r="G3" s="39" t="s">
        <v>118</v>
      </c>
      <c r="H3" s="39" t="s">
        <v>5</v>
      </c>
      <c r="I3" s="39" t="s">
        <v>6</v>
      </c>
      <c r="J3" s="39"/>
      <c r="K3" s="56" t="s">
        <v>78</v>
      </c>
      <c r="L3" s="18" t="s">
        <v>8</v>
      </c>
      <c r="M3" s="18" t="s">
        <v>9</v>
      </c>
      <c r="N3" s="18" t="s">
        <v>10</v>
      </c>
      <c r="O3" s="43" t="s">
        <v>11</v>
      </c>
      <c r="P3" s="19" t="s">
        <v>2</v>
      </c>
      <c r="Q3" s="18" t="s">
        <v>12</v>
      </c>
      <c r="R3" s="20" t="s">
        <v>7</v>
      </c>
      <c r="S3" s="21" t="s">
        <v>13</v>
      </c>
      <c r="T3" s="18" t="s">
        <v>14</v>
      </c>
      <c r="U3" s="22" t="s">
        <v>15</v>
      </c>
      <c r="V3" s="81" t="s">
        <v>51</v>
      </c>
      <c r="W3" s="81"/>
      <c r="X3" s="81"/>
      <c r="AB3" s="42"/>
    </row>
    <row r="4" spans="1:28" ht="20.100000000000001" customHeight="1" x14ac:dyDescent="0.15">
      <c r="A4" s="52" t="str">
        <f t="shared" ref="A4:A45" si="0">IF(D4&lt;&gt;"",D4&amp;"_"&amp;K4&amp;"_"&amp;E4,"")</f>
        <v/>
      </c>
      <c r="B4" s="7">
        <f>P4</f>
        <v>0.41666666666666669</v>
      </c>
      <c r="C4" s="69" t="s">
        <v>56</v>
      </c>
      <c r="D4" s="67"/>
      <c r="E4" s="67"/>
      <c r="F4" s="67"/>
      <c r="G4" s="67"/>
      <c r="H4" s="67"/>
      <c r="I4" s="67"/>
      <c r="J4" s="2"/>
      <c r="K4" s="24"/>
      <c r="L4" s="44"/>
      <c r="M4" s="45"/>
      <c r="N4" s="45"/>
      <c r="O4" s="1" t="str">
        <f ca="1">IFERROR(IFERROR(VLOOKUP(D4&amp;"_"&amp;K4&amp;"_"&amp;data!$A$2,INDIRECT("A"&amp;ROW()+1&amp;":$D$100"),2,FALSE),IFERROR(VLOOKUP(D4&amp;"_"&amp;K4&amp;"_"&amp;data!$A$3,INDIRECT("A"&amp;ROW()+1&amp;":$D$100"),2,FALSE),IFERROR(VLOOKUP(D4&amp;"_"&amp;K4&amp;"_"&amp;data!$A$4,INDIRECT("A"&amp;ROW()+1&amp;":$D$100"),2,FALSE),IFERROR(VLOOKUP(D4&amp;"_"&amp;K4&amp;"_"&amp;data!$A$5,INDIRECT("A"&amp;ROW()+1&amp;":$D$100"),2,FALSE),IFERROR(VLOOKUP(D4&amp;"_"&amp;K4&amp;"_"&amp;data!$A$6,INDIRECT("A"&amp;ROW()+1&amp;":$D$100"),2,FALSE),IFERROR(VLOOKUP(D4&amp;"_"&amp;K4&amp;"_"&amp;data!$A$7,INDIRECT("A"&amp;ROW()+1&amp;":$D$100"),2,FALSE),VLOOKUP(D4&amp;"_"&amp;K4&amp;"_"&amp;data!$A$8,INDIRECT("A"&amp;ROW()+1&amp;":$D$100"),2,FALSE)))))))-OFFSET(O4,1,1),"")</f>
        <v/>
      </c>
      <c r="P4" s="7">
        <v>0.41666666666666669</v>
      </c>
      <c r="Q4" s="8">
        <v>10</v>
      </c>
      <c r="R4" s="24"/>
      <c r="S4" s="24"/>
      <c r="T4" s="24"/>
      <c r="U4" s="24"/>
      <c r="V4" s="14" t="s">
        <v>52</v>
      </c>
      <c r="W4" s="68" t="s">
        <v>58</v>
      </c>
      <c r="X4" s="68"/>
      <c r="AB4" s="42"/>
    </row>
    <row r="5" spans="1:28" ht="20.100000000000001" customHeight="1" x14ac:dyDescent="0.15">
      <c r="A5" s="52" t="str">
        <f t="shared" si="0"/>
        <v/>
      </c>
      <c r="B5" s="7">
        <f t="shared" ref="B5:B45" ca="1" si="1">P5</f>
        <v>0.4236111111111111</v>
      </c>
      <c r="C5" s="69" t="s">
        <v>16</v>
      </c>
      <c r="D5" s="67"/>
      <c r="E5" s="67"/>
      <c r="F5" s="67"/>
      <c r="G5" s="67"/>
      <c r="H5" s="67"/>
      <c r="I5" s="67"/>
      <c r="J5" s="8"/>
      <c r="K5" s="46"/>
      <c r="L5" s="44"/>
      <c r="M5" s="45"/>
      <c r="N5" s="45"/>
      <c r="O5" s="1" t="str">
        <f ca="1">IFERROR(IFERROR(VLOOKUP(D5&amp;"_"&amp;K5&amp;"_"&amp;data!$A$2,INDIRECT("A"&amp;ROW()+1&amp;":$D$100"),2,FALSE),IFERROR(VLOOKUP(D5&amp;"_"&amp;K5&amp;"_"&amp;data!$A$3,INDIRECT("A"&amp;ROW()+1&amp;":$D$100"),2,FALSE),IFERROR(VLOOKUP(D5&amp;"_"&amp;K5&amp;"_"&amp;data!$A$4,INDIRECT("A"&amp;ROW()+1&amp;":$D$100"),2,FALSE),IFERROR(VLOOKUP(D5&amp;"_"&amp;K5&amp;"_"&amp;data!$A$5,INDIRECT("A"&amp;ROW()+1&amp;":$D$100"),2,FALSE),IFERROR(VLOOKUP(D5&amp;"_"&amp;K5&amp;"_"&amp;data!$A$6,INDIRECT("A"&amp;ROW()+1&amp;":$D$100"),2,FALSE),IFERROR(VLOOKUP(D5&amp;"_"&amp;K5&amp;"_"&amp;data!$A$7,INDIRECT("A"&amp;ROW()+1&amp;":$D$100"),2,FALSE),VLOOKUP(D5&amp;"_"&amp;K5&amp;"_"&amp;data!$A$8,INDIRECT("A"&amp;ROW()+1&amp;":$D$100"),2,FALSE)))))))-OFFSET(O5,1,1),"")</f>
        <v/>
      </c>
      <c r="P5" s="7">
        <f ca="1">OFFSET(P5,-1,0)+TIME(,OFFSET(P5,-1,1),)</f>
        <v>0.4236111111111111</v>
      </c>
      <c r="Q5" s="2"/>
      <c r="R5" s="24"/>
      <c r="S5" s="24"/>
      <c r="T5" s="24"/>
      <c r="U5" s="24"/>
      <c r="V5" s="14" t="s">
        <v>20</v>
      </c>
      <c r="W5" s="68" t="s">
        <v>59</v>
      </c>
      <c r="X5" s="68"/>
      <c r="AB5" s="42"/>
    </row>
    <row r="6" spans="1:28" ht="20.100000000000001" customHeight="1" x14ac:dyDescent="0.15">
      <c r="A6" s="52" t="str">
        <f t="shared" si="0"/>
        <v>C級戦_La_1次予選</v>
      </c>
      <c r="B6" s="7">
        <f t="shared" ca="1" si="1"/>
        <v>0.4236111111111111</v>
      </c>
      <c r="C6" s="23">
        <v>1</v>
      </c>
      <c r="D6" s="24" t="s">
        <v>17</v>
      </c>
      <c r="E6" s="24" t="s">
        <v>18</v>
      </c>
      <c r="F6" s="24">
        <v>3</v>
      </c>
      <c r="G6" s="24">
        <v>24</v>
      </c>
      <c r="H6" s="24" t="s">
        <v>119</v>
      </c>
      <c r="I6" s="24">
        <v>38</v>
      </c>
      <c r="J6" s="2"/>
      <c r="K6" s="24" t="s">
        <v>91</v>
      </c>
      <c r="L6" s="44">
        <f>IFERROR(G6/I6,"")</f>
        <v>0.63157894736842102</v>
      </c>
      <c r="M6" s="45">
        <f>IFERROR(I6/F6,"")</f>
        <v>12.666666666666666</v>
      </c>
      <c r="N6" s="45">
        <f>IFERROR(G6/F6,"")</f>
        <v>8</v>
      </c>
      <c r="O6" s="1">
        <f ca="1">IFERROR(IFERROR(VLOOKUP(D6&amp;"_"&amp;K6&amp;"_"&amp;data!$A$2,INDIRECT("A"&amp;ROW()+1&amp;":$D$100"),2,FALSE),IFERROR(VLOOKUP(D6&amp;"_"&amp;K6&amp;"_"&amp;data!$A$3,INDIRECT("A"&amp;ROW()+1&amp;":$D$100"),2,FALSE),IFERROR(VLOOKUP(D6&amp;"_"&amp;K6&amp;"_"&amp;data!$A$4,INDIRECT("A"&amp;ROW()+1&amp;":$D$100"),2,FALSE),IFERROR(VLOOKUP(D6&amp;"_"&amp;K6&amp;"_"&amp;data!$A$5,INDIRECT("A"&amp;ROW()+1&amp;":$D$100"),2,FALSE),IFERROR(VLOOKUP(D6&amp;"_"&amp;K6&amp;"_"&amp;data!$A$6,INDIRECT("A"&amp;ROW()+1&amp;":$D$100"),2,FALSE),IFERROR(VLOOKUP(D6&amp;"_"&amp;K6&amp;"_"&amp;data!$A$7,INDIRECT("A"&amp;ROW()+1&amp;":$D$100"),2,FALSE),VLOOKUP(D6&amp;"_"&amp;K6&amp;"_"&amp;data!$A$8,INDIRECT("A"&amp;ROW()+1&amp;":$D$100"),2,FALSE)))))))-OFFSET(O6,1,1),"")</f>
        <v>1.1111111111111072E-2</v>
      </c>
      <c r="P6" s="7">
        <f t="shared" ref="P6:P45" ca="1" si="2">OFFSET(P6,-1,0)+TIME(,OFFSET(P6,-1,1),)</f>
        <v>0.4236111111111111</v>
      </c>
      <c r="Q6" s="2">
        <f t="shared" ref="Q6:Q8" si="3">INT((R6*S6*T6)/60+0.99+U6)</f>
        <v>17</v>
      </c>
      <c r="R6" s="24">
        <f>F6</f>
        <v>3</v>
      </c>
      <c r="S6" s="24">
        <f t="shared" ref="S6:S12" si="4">IF(H6&gt;0,LEN(H6),"")</f>
        <v>3</v>
      </c>
      <c r="T6" s="24">
        <f>75+5+30</f>
        <v>110</v>
      </c>
      <c r="U6" s="24">
        <v>0</v>
      </c>
      <c r="V6" s="47"/>
      <c r="W6" s="47"/>
      <c r="X6" s="47"/>
      <c r="Y6" s="42"/>
      <c r="Z6" s="42"/>
      <c r="AA6" s="42"/>
      <c r="AB6" s="42"/>
    </row>
    <row r="7" spans="1:28" ht="20.100000000000001" customHeight="1" x14ac:dyDescent="0.15">
      <c r="A7" s="52" t="str">
        <f t="shared" si="0"/>
        <v>ｼﾆｱⅢC級戦_La_1次予選</v>
      </c>
      <c r="B7" s="7">
        <f ca="1">P7</f>
        <v>0.43541666666666667</v>
      </c>
      <c r="C7" s="23">
        <v>2</v>
      </c>
      <c r="D7" s="24" t="s">
        <v>46</v>
      </c>
      <c r="E7" s="24" t="s">
        <v>18</v>
      </c>
      <c r="F7" s="24">
        <v>2</v>
      </c>
      <c r="G7" s="24">
        <v>10</v>
      </c>
      <c r="H7" s="24" t="s">
        <v>120</v>
      </c>
      <c r="I7" s="24">
        <v>13</v>
      </c>
      <c r="J7" s="2"/>
      <c r="K7" s="24" t="s">
        <v>91</v>
      </c>
      <c r="L7" s="44">
        <f t="shared" ref="L7:L45" si="5">IFERROR(G7/I7,"")</f>
        <v>0.76923076923076927</v>
      </c>
      <c r="M7" s="45">
        <f t="shared" ref="M7:M45" si="6">IFERROR(I7/F7,"")</f>
        <v>6.5</v>
      </c>
      <c r="N7" s="45">
        <f t="shared" ref="N7:N45" si="7">IFERROR(G7/F7,"")</f>
        <v>5</v>
      </c>
      <c r="O7" s="1">
        <f ca="1">IFERROR(IFERROR(VLOOKUP(D7&amp;"_"&amp;K7&amp;"_"&amp;data!$A$2,INDIRECT("A"&amp;ROW()+1&amp;":$D$100"),2,FALSE),IFERROR(VLOOKUP(D7&amp;"_"&amp;K7&amp;"_"&amp;data!$A$3,INDIRECT("A"&amp;ROW()+1&amp;":$D$100"),2,FALSE),IFERROR(VLOOKUP(D7&amp;"_"&amp;K7&amp;"_"&amp;data!$A$4,INDIRECT("A"&amp;ROW()+1&amp;":$D$100"),2,FALSE),IFERROR(VLOOKUP(D7&amp;"_"&amp;K7&amp;"_"&amp;data!$A$5,INDIRECT("A"&amp;ROW()+1&amp;":$D$100"),2,FALSE),IFERROR(VLOOKUP(D7&amp;"_"&amp;K7&amp;"_"&amp;data!$A$6,INDIRECT("A"&amp;ROW()+1&amp;":$D$100"),2,FALSE),IFERROR(VLOOKUP(D7&amp;"_"&amp;K7&amp;"_"&amp;data!$A$7,INDIRECT("A"&amp;ROW()+1&amp;":$D$100"),2,FALSE),VLOOKUP(D7&amp;"_"&amp;K7&amp;"_"&amp;data!$A$8,INDIRECT("A"&amp;ROW()+1&amp;":$D$100"),2,FALSE)))))))-OFFSET(O7,1,1),"")</f>
        <v>1.3194444444444398E-2</v>
      </c>
      <c r="P7" s="7">
        <f ca="1">OFFSET(P7,-1,0)+TIME(,OFFSET(P7,-1,1),)</f>
        <v>0.43541666666666667</v>
      </c>
      <c r="Q7" s="2">
        <f>INT((R7*S7*T7)/60+0.99+U7)</f>
        <v>8</v>
      </c>
      <c r="R7" s="24">
        <f t="shared" ref="R7:R12" si="8">F7</f>
        <v>2</v>
      </c>
      <c r="S7" s="24">
        <f t="shared" si="4"/>
        <v>2</v>
      </c>
      <c r="T7" s="24">
        <f t="shared" ref="T7:T15" si="9">75+5+30</f>
        <v>110</v>
      </c>
      <c r="U7" s="24">
        <v>0</v>
      </c>
      <c r="V7" s="47"/>
      <c r="W7" s="47"/>
      <c r="X7" s="47"/>
      <c r="Y7" s="42"/>
      <c r="Z7" s="42"/>
      <c r="AA7" s="42"/>
      <c r="AB7" s="42"/>
    </row>
    <row r="8" spans="1:28" ht="20.100000000000001" customHeight="1" x14ac:dyDescent="0.15">
      <c r="A8" s="52" t="str">
        <f t="shared" si="0"/>
        <v>2級戦_La_準決勝</v>
      </c>
      <c r="B8" s="7">
        <f t="shared" ca="1" si="1"/>
        <v>0.44097222222222221</v>
      </c>
      <c r="C8" s="23">
        <v>3</v>
      </c>
      <c r="D8" s="24" t="s">
        <v>21</v>
      </c>
      <c r="E8" s="24" t="s">
        <v>22</v>
      </c>
      <c r="F8" s="24">
        <v>1</v>
      </c>
      <c r="G8" s="24">
        <v>4</v>
      </c>
      <c r="H8" s="24" t="s">
        <v>120</v>
      </c>
      <c r="I8" s="24">
        <v>4</v>
      </c>
      <c r="J8" s="2"/>
      <c r="K8" s="24" t="s">
        <v>91</v>
      </c>
      <c r="L8" s="44">
        <f t="shared" si="5"/>
        <v>1</v>
      </c>
      <c r="M8" s="45">
        <f t="shared" si="6"/>
        <v>4</v>
      </c>
      <c r="N8" s="45">
        <f t="shared" si="7"/>
        <v>4</v>
      </c>
      <c r="O8" s="1">
        <f ca="1">IFERROR(IFERROR(VLOOKUP(D8&amp;"_"&amp;K8&amp;"_"&amp;data!$A$2,INDIRECT("A"&amp;ROW()+1&amp;":$D$100"),2,FALSE),IFERROR(VLOOKUP(D8&amp;"_"&amp;K8&amp;"_"&amp;data!$A$3,INDIRECT("A"&amp;ROW()+1&amp;":$D$100"),2,FALSE),IFERROR(VLOOKUP(D8&amp;"_"&amp;K8&amp;"_"&amp;data!$A$4,INDIRECT("A"&amp;ROW()+1&amp;":$D$100"),2,FALSE),IFERROR(VLOOKUP(D8&amp;"_"&amp;K8&amp;"_"&amp;data!$A$5,INDIRECT("A"&amp;ROW()+1&amp;":$D$100"),2,FALSE),IFERROR(VLOOKUP(D8&amp;"_"&amp;K8&amp;"_"&amp;data!$A$6,INDIRECT("A"&amp;ROW()+1&amp;":$D$100"),2,FALSE),IFERROR(VLOOKUP(D8&amp;"_"&amp;K8&amp;"_"&amp;data!$A$7,INDIRECT("A"&amp;ROW()+1&amp;":$D$100"),2,FALSE),VLOOKUP(D8&amp;"_"&amp;K8&amp;"_"&amp;data!$A$8,INDIRECT("A"&amp;ROW()+1&amp;":$D$100"),2,FALSE)))))))-OFFSET(O8,1,1),"")</f>
        <v>3.1249999999999889E-2</v>
      </c>
      <c r="P8" s="7">
        <f t="shared" ca="1" si="2"/>
        <v>0.44097222222222221</v>
      </c>
      <c r="Q8" s="2">
        <f t="shared" si="3"/>
        <v>4</v>
      </c>
      <c r="R8" s="24">
        <f t="shared" si="8"/>
        <v>1</v>
      </c>
      <c r="S8" s="24">
        <f t="shared" si="4"/>
        <v>2</v>
      </c>
      <c r="T8" s="24">
        <f t="shared" si="9"/>
        <v>110</v>
      </c>
      <c r="U8" s="24">
        <v>0</v>
      </c>
      <c r="V8" s="75" t="s">
        <v>31</v>
      </c>
      <c r="W8" s="76"/>
      <c r="X8" s="77"/>
      <c r="Y8" s="42"/>
      <c r="Z8" s="42"/>
      <c r="AA8" s="42"/>
      <c r="AB8" s="42"/>
    </row>
    <row r="9" spans="1:28" ht="20.100000000000001" customHeight="1" x14ac:dyDescent="0.15">
      <c r="A9" s="52" t="str">
        <f t="shared" si="0"/>
        <v>1級戦_La_準決勝</v>
      </c>
      <c r="B9" s="7">
        <f ca="1">P9</f>
        <v>0.44374999999999998</v>
      </c>
      <c r="C9" s="23">
        <v>4</v>
      </c>
      <c r="D9" s="24" t="s">
        <v>29</v>
      </c>
      <c r="E9" s="24" t="s">
        <v>22</v>
      </c>
      <c r="F9" s="24">
        <v>1</v>
      </c>
      <c r="G9" s="24">
        <v>5</v>
      </c>
      <c r="H9" s="24" t="s">
        <v>121</v>
      </c>
      <c r="I9" s="24">
        <v>5</v>
      </c>
      <c r="J9" s="2"/>
      <c r="K9" s="24" t="s">
        <v>91</v>
      </c>
      <c r="L9" s="44">
        <f t="shared" si="5"/>
        <v>1</v>
      </c>
      <c r="M9" s="45">
        <f t="shared" si="6"/>
        <v>5</v>
      </c>
      <c r="N9" s="45">
        <f t="shared" si="7"/>
        <v>5</v>
      </c>
      <c r="O9" s="1">
        <f ca="1">IFERROR(IFERROR(VLOOKUP(D9&amp;"_"&amp;K9&amp;"_"&amp;data!$A$2,INDIRECT("A"&amp;ROW()+1&amp;":$D$100"),2,FALSE),IFERROR(VLOOKUP(D9&amp;"_"&amp;K9&amp;"_"&amp;data!$A$3,INDIRECT("A"&amp;ROW()+1&amp;":$D$100"),2,FALSE),IFERROR(VLOOKUP(D9&amp;"_"&amp;K9&amp;"_"&amp;data!$A$4,INDIRECT("A"&amp;ROW()+1&amp;":$D$100"),2,FALSE),IFERROR(VLOOKUP(D9&amp;"_"&amp;K9&amp;"_"&amp;data!$A$5,INDIRECT("A"&amp;ROW()+1&amp;":$D$100"),2,FALSE),IFERROR(VLOOKUP(D9&amp;"_"&amp;K9&amp;"_"&amp;data!$A$6,INDIRECT("A"&amp;ROW()+1&amp;":$D$100"),2,FALSE),IFERROR(VLOOKUP(D9&amp;"_"&amp;K9&amp;"_"&amp;data!$A$7,INDIRECT("A"&amp;ROW()+1&amp;":$D$100"),2,FALSE),VLOOKUP(D9&amp;"_"&amp;K9&amp;"_"&amp;data!$A$8,INDIRECT("A"&amp;ROW()+1&amp;":$D$100"),2,FALSE)))))))-OFFSET(O9,1,1),"")</f>
        <v>3.1944444444444331E-2</v>
      </c>
      <c r="P9" s="7">
        <f t="shared" ca="1" si="2"/>
        <v>0.44374999999999998</v>
      </c>
      <c r="Q9" s="2">
        <f>INT((R9*S9*T9)/60+0.99+U9)</f>
        <v>4</v>
      </c>
      <c r="R9" s="24">
        <f t="shared" si="8"/>
        <v>1</v>
      </c>
      <c r="S9" s="24">
        <f t="shared" si="4"/>
        <v>2</v>
      </c>
      <c r="T9" s="24">
        <f t="shared" si="9"/>
        <v>110</v>
      </c>
      <c r="U9" s="24">
        <v>0</v>
      </c>
      <c r="V9" s="40" t="s">
        <v>17</v>
      </c>
      <c r="W9" s="40" t="s">
        <v>19</v>
      </c>
      <c r="X9" s="40">
        <f>I6</f>
        <v>38</v>
      </c>
      <c r="AB9" s="42"/>
    </row>
    <row r="10" spans="1:28" ht="20.100000000000001" customHeight="1" x14ac:dyDescent="0.15">
      <c r="A10" s="52" t="str">
        <f t="shared" si="0"/>
        <v>C級戦_La_2次予選</v>
      </c>
      <c r="B10" s="7">
        <f ca="1">P10</f>
        <v>0.44652777777777775</v>
      </c>
      <c r="C10" s="23">
        <v>5</v>
      </c>
      <c r="D10" s="24" t="s">
        <v>17</v>
      </c>
      <c r="E10" s="24" t="s">
        <v>28</v>
      </c>
      <c r="F10" s="24">
        <v>2</v>
      </c>
      <c r="G10" s="24">
        <v>12</v>
      </c>
      <c r="H10" s="24" t="s">
        <v>119</v>
      </c>
      <c r="I10" s="24">
        <v>24</v>
      </c>
      <c r="J10" s="2"/>
      <c r="K10" s="24" t="s">
        <v>91</v>
      </c>
      <c r="L10" s="44">
        <f t="shared" si="5"/>
        <v>0.5</v>
      </c>
      <c r="M10" s="45">
        <f t="shared" si="6"/>
        <v>12</v>
      </c>
      <c r="N10" s="45">
        <f t="shared" si="7"/>
        <v>6</v>
      </c>
      <c r="O10" s="1">
        <f ca="1">IFERROR(IFERROR(VLOOKUP(D10&amp;"_"&amp;K10&amp;"_"&amp;data!$A$2,INDIRECT("A"&amp;ROW()+1&amp;":$D$100"),2,FALSE),IFERROR(VLOOKUP(D10&amp;"_"&amp;K10&amp;"_"&amp;data!$A$3,INDIRECT("A"&amp;ROW()+1&amp;":$D$100"),2,FALSE),IFERROR(VLOOKUP(D10&amp;"_"&amp;K10&amp;"_"&amp;data!$A$4,INDIRECT("A"&amp;ROW()+1&amp;":$D$100"),2,FALSE),IFERROR(VLOOKUP(D10&amp;"_"&amp;K10&amp;"_"&amp;data!$A$5,INDIRECT("A"&amp;ROW()+1&amp;":$D$100"),2,FALSE),IFERROR(VLOOKUP(D10&amp;"_"&amp;K10&amp;"_"&amp;data!$A$6,INDIRECT("A"&amp;ROW()+1&amp;":$D$100"),2,FALSE),IFERROR(VLOOKUP(D10&amp;"_"&amp;K10&amp;"_"&amp;data!$A$7,INDIRECT("A"&amp;ROW()+1&amp;":$D$100"),2,FALSE),VLOOKUP(D10&amp;"_"&amp;K10&amp;"_"&amp;data!$A$8,INDIRECT("A"&amp;ROW()+1&amp;":$D$100"),2,FALSE)))))))-OFFSET(O10,1,1),"")</f>
        <v>1.6666666666666607E-2</v>
      </c>
      <c r="P10" s="7">
        <f t="shared" ca="1" si="2"/>
        <v>0.44652777777777775</v>
      </c>
      <c r="Q10" s="2">
        <f>INT((R10*S10*T10)/60+0.99+U10)</f>
        <v>11</v>
      </c>
      <c r="R10" s="24">
        <f t="shared" si="8"/>
        <v>2</v>
      </c>
      <c r="S10" s="24">
        <f t="shared" si="4"/>
        <v>3</v>
      </c>
      <c r="T10" s="24">
        <f t="shared" si="9"/>
        <v>110</v>
      </c>
      <c r="U10" s="24">
        <v>0</v>
      </c>
      <c r="V10" s="40" t="s">
        <v>49</v>
      </c>
      <c r="W10" s="40" t="s">
        <v>26</v>
      </c>
      <c r="X10" s="40">
        <f>I9</f>
        <v>5</v>
      </c>
      <c r="AB10" s="42"/>
    </row>
    <row r="11" spans="1:28" ht="20.100000000000001" customHeight="1" x14ac:dyDescent="0.15">
      <c r="A11" s="52" t="str">
        <f t="shared" si="0"/>
        <v>ｼﾆｱⅢC級戦_La_準決勝</v>
      </c>
      <c r="B11" s="7">
        <f ca="1">P11</f>
        <v>0.45416666666666661</v>
      </c>
      <c r="C11" s="23">
        <v>6</v>
      </c>
      <c r="D11" s="24" t="s">
        <v>46</v>
      </c>
      <c r="E11" s="24" t="s">
        <v>22</v>
      </c>
      <c r="F11" s="24">
        <v>1</v>
      </c>
      <c r="G11" s="24">
        <v>6</v>
      </c>
      <c r="H11" s="24" t="s">
        <v>120</v>
      </c>
      <c r="I11" s="24">
        <v>10</v>
      </c>
      <c r="J11" s="2"/>
      <c r="K11" s="24" t="s">
        <v>91</v>
      </c>
      <c r="L11" s="44">
        <f t="shared" si="5"/>
        <v>0.6</v>
      </c>
      <c r="M11" s="45">
        <f t="shared" si="6"/>
        <v>10</v>
      </c>
      <c r="N11" s="45">
        <f t="shared" si="7"/>
        <v>6</v>
      </c>
      <c r="O11" s="1">
        <f ca="1">IFERROR(IFERROR(VLOOKUP(D11&amp;"_"&amp;K11&amp;"_"&amp;data!$A$2,INDIRECT("A"&amp;ROW()+1&amp;":$D$100"),2,FALSE),IFERROR(VLOOKUP(D11&amp;"_"&amp;K11&amp;"_"&amp;data!$A$3,INDIRECT("A"&amp;ROW()+1&amp;":$D$100"),2,FALSE),IFERROR(VLOOKUP(D11&amp;"_"&amp;K11&amp;"_"&amp;data!$A$4,INDIRECT("A"&amp;ROW()+1&amp;":$D$100"),2,FALSE),IFERROR(VLOOKUP(D11&amp;"_"&amp;K11&amp;"_"&amp;data!$A$5,INDIRECT("A"&amp;ROW()+1&amp;":$D$100"),2,FALSE),IFERROR(VLOOKUP(D11&amp;"_"&amp;K11&amp;"_"&amp;data!$A$6,INDIRECT("A"&amp;ROW()+1&amp;":$D$100"),2,FALSE),IFERROR(VLOOKUP(D11&amp;"_"&amp;K11&amp;"_"&amp;data!$A$7,INDIRECT("A"&amp;ROW()+1&amp;":$D$100"),2,FALSE),VLOOKUP(D11&amp;"_"&amp;K11&amp;"_"&amp;data!$A$8,INDIRECT("A"&amp;ROW()+1&amp;":$D$100"),2,FALSE)))))))-OFFSET(O11,1,1),"")</f>
        <v>2.4999999999999911E-2</v>
      </c>
      <c r="P11" s="7">
        <f t="shared" ca="1" si="2"/>
        <v>0.45416666666666661</v>
      </c>
      <c r="Q11" s="2">
        <f>INT((R11*S11*T11)/60+0.99+U11)</f>
        <v>4</v>
      </c>
      <c r="R11" s="24">
        <f t="shared" si="8"/>
        <v>1</v>
      </c>
      <c r="S11" s="24">
        <f t="shared" si="4"/>
        <v>2</v>
      </c>
      <c r="T11" s="24">
        <f t="shared" si="9"/>
        <v>110</v>
      </c>
      <c r="U11" s="24">
        <v>0</v>
      </c>
      <c r="V11" s="40" t="s">
        <v>50</v>
      </c>
      <c r="W11" s="40" t="s">
        <v>23</v>
      </c>
      <c r="X11" s="40">
        <f>I8</f>
        <v>4</v>
      </c>
      <c r="AB11" s="42"/>
    </row>
    <row r="12" spans="1:28" ht="20.100000000000001" customHeight="1" x14ac:dyDescent="0.15">
      <c r="A12" s="52" t="str">
        <f t="shared" si="0"/>
        <v>ｼﾆｱⅢB級戦_La_準決勝</v>
      </c>
      <c r="B12" s="7">
        <f ca="1">P12</f>
        <v>0.45694444444444438</v>
      </c>
      <c r="C12" s="23">
        <v>7</v>
      </c>
      <c r="D12" s="24" t="s">
        <v>47</v>
      </c>
      <c r="E12" s="24" t="s">
        <v>90</v>
      </c>
      <c r="F12" s="24">
        <v>1</v>
      </c>
      <c r="G12" s="24">
        <v>6</v>
      </c>
      <c r="H12" s="24" t="s">
        <v>121</v>
      </c>
      <c r="I12" s="24">
        <v>6</v>
      </c>
      <c r="J12" s="2"/>
      <c r="K12" s="24" t="s">
        <v>91</v>
      </c>
      <c r="L12" s="44">
        <f t="shared" si="5"/>
        <v>1</v>
      </c>
      <c r="M12" s="45">
        <f t="shared" si="6"/>
        <v>6</v>
      </c>
      <c r="N12" s="45">
        <f t="shared" si="7"/>
        <v>6</v>
      </c>
      <c r="O12" s="1">
        <f ca="1">IFERROR(IFERROR(VLOOKUP(D12&amp;"_"&amp;K12&amp;"_"&amp;data!$A$2,INDIRECT("A"&amp;ROW()+1&amp;":$D$100"),2,FALSE),IFERROR(VLOOKUP(D12&amp;"_"&amp;K12&amp;"_"&amp;data!$A$3,INDIRECT("A"&amp;ROW()+1&amp;":$D$100"),2,FALSE),IFERROR(VLOOKUP(D12&amp;"_"&amp;K12&amp;"_"&amp;data!$A$4,INDIRECT("A"&amp;ROW()+1&amp;":$D$100"),2,FALSE),IFERROR(VLOOKUP(D12&amp;"_"&amp;K12&amp;"_"&amp;data!$A$5,INDIRECT("A"&amp;ROW()+1&amp;":$D$100"),2,FALSE),IFERROR(VLOOKUP(D12&amp;"_"&amp;K12&amp;"_"&amp;data!$A$6,INDIRECT("A"&amp;ROW()+1&amp;":$D$100"),2,FALSE),IFERROR(VLOOKUP(D12&amp;"_"&amp;K12&amp;"_"&amp;data!$A$7,INDIRECT("A"&amp;ROW()+1&amp;":$D$100"),2,FALSE),VLOOKUP(D12&amp;"_"&amp;K12&amp;"_"&amp;data!$A$8,INDIRECT("A"&amp;ROW()+1&amp;":$D$100"),2,FALSE)))))))-OFFSET(O12,1,1),"")</f>
        <v>2.5694444444444353E-2</v>
      </c>
      <c r="P12" s="7">
        <f t="shared" ca="1" si="2"/>
        <v>0.45694444444444438</v>
      </c>
      <c r="Q12" s="2">
        <f>INT((R12*S12*T12)/60+0.99+U12)</f>
        <v>4</v>
      </c>
      <c r="R12" s="24">
        <f t="shared" si="8"/>
        <v>1</v>
      </c>
      <c r="S12" s="24">
        <f t="shared" si="4"/>
        <v>2</v>
      </c>
      <c r="T12" s="24">
        <f t="shared" si="9"/>
        <v>110</v>
      </c>
      <c r="U12" s="24">
        <v>0</v>
      </c>
      <c r="V12" s="40" t="s">
        <v>27</v>
      </c>
      <c r="W12" s="40" t="s">
        <v>19</v>
      </c>
      <c r="X12" s="40">
        <f>I14</f>
        <v>5</v>
      </c>
      <c r="AB12" s="42"/>
    </row>
    <row r="13" spans="1:28" ht="20.100000000000001" customHeight="1" x14ac:dyDescent="0.15">
      <c r="A13" s="52" t="str">
        <f t="shared" si="0"/>
        <v/>
      </c>
      <c r="B13" s="7">
        <f t="shared" ca="1" si="1"/>
        <v>0.45972222222222214</v>
      </c>
      <c r="C13" s="69" t="s">
        <v>30</v>
      </c>
      <c r="D13" s="67"/>
      <c r="E13" s="67"/>
      <c r="F13" s="67"/>
      <c r="G13" s="67"/>
      <c r="H13" s="67"/>
      <c r="I13" s="67"/>
      <c r="J13" s="2"/>
      <c r="K13" s="24"/>
      <c r="L13" s="44" t="str">
        <f t="shared" si="5"/>
        <v/>
      </c>
      <c r="M13" s="45" t="str">
        <f t="shared" si="6"/>
        <v/>
      </c>
      <c r="N13" s="45" t="str">
        <f t="shared" si="7"/>
        <v/>
      </c>
      <c r="O13" s="1" t="str">
        <f ca="1">IFERROR(IFERROR(VLOOKUP(D13&amp;"_"&amp;K13&amp;"_"&amp;data!$A$2,INDIRECT("A"&amp;ROW()+1&amp;":$D$100"),2,FALSE),IFERROR(VLOOKUP(D13&amp;"_"&amp;K13&amp;"_"&amp;data!$A$3,INDIRECT("A"&amp;ROW()+1&amp;":$D$100"),2,FALSE),IFERROR(VLOOKUP(D13&amp;"_"&amp;K13&amp;"_"&amp;data!$A$4,INDIRECT("A"&amp;ROW()+1&amp;":$D$100"),2,FALSE),IFERROR(VLOOKUP(D13&amp;"_"&amp;K13&amp;"_"&amp;data!$A$5,INDIRECT("A"&amp;ROW()+1&amp;":$D$100"),2,FALSE),IFERROR(VLOOKUP(D13&amp;"_"&amp;K13&amp;"_"&amp;data!$A$6,INDIRECT("A"&amp;ROW()+1&amp;":$D$100"),2,FALSE),IFERROR(VLOOKUP(D13&amp;"_"&amp;K13&amp;"_"&amp;data!$A$7,INDIRECT("A"&amp;ROW()+1&amp;":$D$100"),2,FALSE),VLOOKUP(D13&amp;"_"&amp;K13&amp;"_"&amp;data!$A$8,INDIRECT("A"&amp;ROW()+1&amp;":$D$100"),2,FALSE)))))))-OFFSET(O13,1,1),"")</f>
        <v/>
      </c>
      <c r="P13" s="7">
        <f t="shared" ca="1" si="2"/>
        <v>0.45972222222222214</v>
      </c>
      <c r="Q13" s="8">
        <v>10</v>
      </c>
      <c r="R13" s="11">
        <f>SUM(Q6:Q12)</f>
        <v>52</v>
      </c>
      <c r="S13" s="12" t="s">
        <v>1</v>
      </c>
      <c r="T13" s="24"/>
      <c r="U13" s="24"/>
      <c r="V13" s="40" t="s">
        <v>25</v>
      </c>
      <c r="W13" s="40" t="s">
        <v>26</v>
      </c>
      <c r="X13" s="40">
        <f>I12</f>
        <v>6</v>
      </c>
      <c r="AB13" s="42"/>
    </row>
    <row r="14" spans="1:28" ht="20.100000000000001" customHeight="1" x14ac:dyDescent="0.15">
      <c r="A14" s="52" t="str">
        <f t="shared" si="0"/>
        <v>ｼﾆｱⅡB級戦_La_準決勝</v>
      </c>
      <c r="B14" s="7">
        <f ca="1">P14</f>
        <v>0.46666666666666656</v>
      </c>
      <c r="C14" s="23">
        <v>8</v>
      </c>
      <c r="D14" s="24" t="s">
        <v>48</v>
      </c>
      <c r="E14" s="24" t="s">
        <v>22</v>
      </c>
      <c r="F14" s="24">
        <v>1</v>
      </c>
      <c r="G14" s="24">
        <v>5</v>
      </c>
      <c r="H14" s="24" t="s">
        <v>119</v>
      </c>
      <c r="I14" s="24">
        <v>5</v>
      </c>
      <c r="J14" s="2"/>
      <c r="K14" s="24" t="s">
        <v>91</v>
      </c>
      <c r="L14" s="44">
        <f t="shared" si="5"/>
        <v>1</v>
      </c>
      <c r="M14" s="45">
        <f t="shared" si="6"/>
        <v>5</v>
      </c>
      <c r="N14" s="45">
        <f t="shared" si="7"/>
        <v>5</v>
      </c>
      <c r="O14" s="1">
        <f ca="1">IFERROR(IFERROR(VLOOKUP(D14&amp;"_"&amp;K14&amp;"_"&amp;data!$A$2,INDIRECT("A"&amp;ROW()+1&amp;":$D$100"),2,FALSE),IFERROR(VLOOKUP(D14&amp;"_"&amp;K14&amp;"_"&amp;data!$A$3,INDIRECT("A"&amp;ROW()+1&amp;":$D$100"),2,FALSE),IFERROR(VLOOKUP(D14&amp;"_"&amp;K14&amp;"_"&amp;data!$A$4,INDIRECT("A"&amp;ROW()+1&amp;":$D$100"),2,FALSE),IFERROR(VLOOKUP(D14&amp;"_"&amp;K14&amp;"_"&amp;data!$A$5,INDIRECT("A"&amp;ROW()+1&amp;":$D$100"),2,FALSE),IFERROR(VLOOKUP(D14&amp;"_"&amp;K14&amp;"_"&amp;data!$A$6,INDIRECT("A"&amp;ROW()+1&amp;":$D$100"),2,FALSE),IFERROR(VLOOKUP(D14&amp;"_"&amp;K14&amp;"_"&amp;data!$A$7,INDIRECT("A"&amp;ROW()+1&amp;":$D$100"),2,FALSE),VLOOKUP(D14&amp;"_"&amp;K14&amp;"_"&amp;data!$A$8,INDIRECT("A"&amp;ROW()+1&amp;":$D$100"),2,FALSE)))))))-OFFSET(O14,1,1),"")</f>
        <v>1.8055555555555491E-2</v>
      </c>
      <c r="P14" s="7">
        <f t="shared" ca="1" si="2"/>
        <v>0.46666666666666656</v>
      </c>
      <c r="Q14" s="2">
        <f>INT((R14*S14*T14)/60+0.99+U14)</f>
        <v>6</v>
      </c>
      <c r="R14" s="24">
        <f>F14</f>
        <v>1</v>
      </c>
      <c r="S14" s="24">
        <f t="shared" ref="S14:S21" si="10">IF(H14&gt;0,LEN(H14),"")</f>
        <v>3</v>
      </c>
      <c r="T14" s="24">
        <f t="shared" si="9"/>
        <v>110</v>
      </c>
      <c r="U14" s="24">
        <v>0</v>
      </c>
      <c r="V14" s="40" t="s">
        <v>24</v>
      </c>
      <c r="W14" s="40" t="s">
        <v>23</v>
      </c>
      <c r="X14" s="40">
        <f>I7</f>
        <v>13</v>
      </c>
      <c r="AB14" s="42"/>
    </row>
    <row r="15" spans="1:28" ht="20.100000000000001" customHeight="1" x14ac:dyDescent="0.15">
      <c r="A15" s="52" t="str">
        <f t="shared" si="0"/>
        <v>C級戦_La_準決勝</v>
      </c>
      <c r="B15" s="7">
        <f t="shared" ca="1" si="1"/>
        <v>0.47083333333333321</v>
      </c>
      <c r="C15" s="23">
        <v>9</v>
      </c>
      <c r="D15" s="24" t="s">
        <v>17</v>
      </c>
      <c r="E15" s="24" t="s">
        <v>22</v>
      </c>
      <c r="F15" s="24">
        <v>1</v>
      </c>
      <c r="G15" s="24">
        <v>6</v>
      </c>
      <c r="H15" s="24" t="s">
        <v>119</v>
      </c>
      <c r="I15" s="24">
        <v>12</v>
      </c>
      <c r="J15" s="2"/>
      <c r="K15" s="24" t="s">
        <v>91</v>
      </c>
      <c r="L15" s="44">
        <f t="shared" si="5"/>
        <v>0.5</v>
      </c>
      <c r="M15" s="45">
        <f t="shared" si="6"/>
        <v>12</v>
      </c>
      <c r="N15" s="45">
        <f t="shared" si="7"/>
        <v>6</v>
      </c>
      <c r="O15" s="1">
        <f ca="1">IFERROR(IFERROR(VLOOKUP(D15&amp;"_"&amp;K15&amp;"_"&amp;data!$A$2,INDIRECT("A"&amp;ROW()+1&amp;":$D$100"),2,FALSE),IFERROR(VLOOKUP(D15&amp;"_"&amp;K15&amp;"_"&amp;data!$A$3,INDIRECT("A"&amp;ROW()+1&amp;":$D$100"),2,FALSE),IFERROR(VLOOKUP(D15&amp;"_"&amp;K15&amp;"_"&amp;data!$A$4,INDIRECT("A"&amp;ROW()+1&amp;":$D$100"),2,FALSE),IFERROR(VLOOKUP(D15&amp;"_"&amp;K15&amp;"_"&amp;data!$A$5,INDIRECT("A"&amp;ROW()+1&amp;":$D$100"),2,FALSE),IFERROR(VLOOKUP(D15&amp;"_"&amp;K15&amp;"_"&amp;data!$A$6,INDIRECT("A"&amp;ROW()+1&amp;":$D$100"),2,FALSE),IFERROR(VLOOKUP(D15&amp;"_"&amp;K15&amp;"_"&amp;data!$A$7,INDIRECT("A"&amp;ROW()+1&amp;":$D$100"),2,FALSE),VLOOKUP(D15&amp;"_"&amp;K15&amp;"_"&amp;data!$A$8,INDIRECT("A"&amp;ROW()+1&amp;":$D$100"),2,FALSE)))))))-OFFSET(O15,1,1),"")</f>
        <v>1.8749999999999933E-2</v>
      </c>
      <c r="P15" s="7">
        <f t="shared" ca="1" si="2"/>
        <v>0.47083333333333321</v>
      </c>
      <c r="Q15" s="2">
        <f t="shared" ref="Q15:Q21" si="11">INT((R15*S15*T15)/60+0.99+U15)</f>
        <v>6</v>
      </c>
      <c r="R15" s="24">
        <f t="shared" ref="R15:R21" si="12">F15</f>
        <v>1</v>
      </c>
      <c r="S15" s="24">
        <f t="shared" si="10"/>
        <v>3</v>
      </c>
      <c r="T15" s="24">
        <f t="shared" si="9"/>
        <v>110</v>
      </c>
      <c r="U15" s="24">
        <v>0</v>
      </c>
      <c r="V15" s="68" t="s">
        <v>53</v>
      </c>
      <c r="W15" s="68"/>
      <c r="X15" s="40">
        <f>SUM(X9:X14)</f>
        <v>71</v>
      </c>
      <c r="AB15" s="42"/>
    </row>
    <row r="16" spans="1:28" ht="20.100000000000001" customHeight="1" x14ac:dyDescent="0.15">
      <c r="A16" s="52" t="str">
        <f t="shared" si="0"/>
        <v>2級戦_La_決勝</v>
      </c>
      <c r="B16" s="7">
        <f ca="1">P16</f>
        <v>0.47499999999999987</v>
      </c>
      <c r="C16" s="23">
        <v>10</v>
      </c>
      <c r="D16" s="24" t="s">
        <v>21</v>
      </c>
      <c r="E16" s="24" t="s">
        <v>32</v>
      </c>
      <c r="F16" s="24">
        <v>1</v>
      </c>
      <c r="G16" s="24" t="s">
        <v>33</v>
      </c>
      <c r="H16" s="24" t="s">
        <v>120</v>
      </c>
      <c r="I16" s="24">
        <v>4</v>
      </c>
      <c r="J16" s="2"/>
      <c r="K16" s="24" t="s">
        <v>91</v>
      </c>
      <c r="L16" s="44" t="str">
        <f t="shared" si="5"/>
        <v/>
      </c>
      <c r="M16" s="45">
        <f t="shared" si="6"/>
        <v>4</v>
      </c>
      <c r="N16" s="45" t="str">
        <f t="shared" si="7"/>
        <v/>
      </c>
      <c r="O16" s="1" t="str">
        <f ca="1">IFERROR(IFERROR(VLOOKUP(D16&amp;"_"&amp;K16&amp;"_"&amp;data!$A$2,INDIRECT("A"&amp;ROW()+1&amp;":$D$100"),2,FALSE),IFERROR(VLOOKUP(D16&amp;"_"&amp;K16&amp;"_"&amp;data!$A$3,INDIRECT("A"&amp;ROW()+1&amp;":$D$100"),2,FALSE),IFERROR(VLOOKUP(D16&amp;"_"&amp;K16&amp;"_"&amp;data!$A$4,INDIRECT("A"&amp;ROW()+1&amp;":$D$100"),2,FALSE),IFERROR(VLOOKUP(D16&amp;"_"&amp;K16&amp;"_"&amp;data!$A$5,INDIRECT("A"&amp;ROW()+1&amp;":$D$100"),2,FALSE),IFERROR(VLOOKUP(D16&amp;"_"&amp;K16&amp;"_"&amp;data!$A$6,INDIRECT("A"&amp;ROW()+1&amp;":$D$100"),2,FALSE),IFERROR(VLOOKUP(D16&amp;"_"&amp;K16&amp;"_"&amp;data!$A$7,INDIRECT("A"&amp;ROW()+1&amp;":$D$100"),2,FALSE),VLOOKUP(D16&amp;"_"&amp;K16&amp;"_"&amp;data!$A$8,INDIRECT("A"&amp;ROW()+1&amp;":$D$100"),2,FALSE)))))))-OFFSET(O16,1,1),"")</f>
        <v/>
      </c>
      <c r="P16" s="7">
        <f t="shared" ca="1" si="2"/>
        <v>0.47499999999999987</v>
      </c>
      <c r="Q16" s="2">
        <f>INT((R16*S16*T16)/60+0.99+U16)</f>
        <v>5</v>
      </c>
      <c r="R16" s="24">
        <f t="shared" si="12"/>
        <v>1</v>
      </c>
      <c r="S16" s="24">
        <f t="shared" si="10"/>
        <v>2</v>
      </c>
      <c r="T16" s="24">
        <f>90+5+25</f>
        <v>120</v>
      </c>
      <c r="U16" s="24">
        <v>1</v>
      </c>
      <c r="V16" s="16"/>
      <c r="W16" s="16"/>
      <c r="X16" s="16"/>
      <c r="AB16" s="42"/>
    </row>
    <row r="17" spans="1:28" ht="20.100000000000001" customHeight="1" x14ac:dyDescent="0.15">
      <c r="A17" s="52" t="str">
        <f t="shared" si="0"/>
        <v>1級戦_La_決勝</v>
      </c>
      <c r="B17" s="7">
        <f ca="1">P17</f>
        <v>0.47847222222222208</v>
      </c>
      <c r="C17" s="23">
        <v>11</v>
      </c>
      <c r="D17" s="24" t="s">
        <v>29</v>
      </c>
      <c r="E17" s="24" t="s">
        <v>32</v>
      </c>
      <c r="F17" s="24">
        <v>1</v>
      </c>
      <c r="G17" s="24" t="s">
        <v>33</v>
      </c>
      <c r="H17" s="24" t="s">
        <v>121</v>
      </c>
      <c r="I17" s="24">
        <v>5</v>
      </c>
      <c r="J17" s="2"/>
      <c r="K17" s="24" t="s">
        <v>91</v>
      </c>
      <c r="L17" s="44" t="str">
        <f t="shared" si="5"/>
        <v/>
      </c>
      <c r="M17" s="45">
        <f t="shared" si="6"/>
        <v>5</v>
      </c>
      <c r="N17" s="45" t="str">
        <f t="shared" si="7"/>
        <v/>
      </c>
      <c r="O17" s="1" t="str">
        <f ca="1">IFERROR(IFERROR(VLOOKUP(D17&amp;"_"&amp;K17&amp;"_"&amp;data!$A$2,INDIRECT("A"&amp;ROW()+1&amp;":$D$100"),2,FALSE),IFERROR(VLOOKUP(D17&amp;"_"&amp;K17&amp;"_"&amp;data!$A$3,INDIRECT("A"&amp;ROW()+1&amp;":$D$100"),2,FALSE),IFERROR(VLOOKUP(D17&amp;"_"&amp;K17&amp;"_"&amp;data!$A$4,INDIRECT("A"&amp;ROW()+1&amp;":$D$100"),2,FALSE),IFERROR(VLOOKUP(D17&amp;"_"&amp;K17&amp;"_"&amp;data!$A$5,INDIRECT("A"&amp;ROW()+1&amp;":$D$100"),2,FALSE),IFERROR(VLOOKUP(D17&amp;"_"&amp;K17&amp;"_"&amp;data!$A$6,INDIRECT("A"&amp;ROW()+1&amp;":$D$100"),2,FALSE),IFERROR(VLOOKUP(D17&amp;"_"&amp;K17&amp;"_"&amp;data!$A$7,INDIRECT("A"&amp;ROW()+1&amp;":$D$100"),2,FALSE),VLOOKUP(D17&amp;"_"&amp;K17&amp;"_"&amp;data!$A$8,INDIRECT("A"&amp;ROW()+1&amp;":$D$100"),2,FALSE)))))))-OFFSET(O17,1,1),"")</f>
        <v/>
      </c>
      <c r="P17" s="7">
        <f t="shared" ca="1" si="2"/>
        <v>0.47847222222222208</v>
      </c>
      <c r="Q17" s="2">
        <f>INT((R17*S17*T17)/60+0.99+U17)</f>
        <v>5</v>
      </c>
      <c r="R17" s="24">
        <f t="shared" si="12"/>
        <v>1</v>
      </c>
      <c r="S17" s="24">
        <f t="shared" si="10"/>
        <v>2</v>
      </c>
      <c r="T17" s="24">
        <f t="shared" ref="T17:T21" si="13">90+5+25</f>
        <v>120</v>
      </c>
      <c r="U17" s="24">
        <v>1</v>
      </c>
      <c r="V17" s="47"/>
      <c r="W17" s="47"/>
      <c r="X17" s="47"/>
      <c r="AB17" s="42"/>
    </row>
    <row r="18" spans="1:28" ht="20.100000000000001" customHeight="1" x14ac:dyDescent="0.15">
      <c r="A18" s="52" t="str">
        <f t="shared" si="0"/>
        <v>ｼﾆｱⅢC級戦_La_決勝</v>
      </c>
      <c r="B18" s="7">
        <f t="shared" ca="1" si="1"/>
        <v>0.48194444444444429</v>
      </c>
      <c r="C18" s="23">
        <v>12</v>
      </c>
      <c r="D18" s="24" t="s">
        <v>46</v>
      </c>
      <c r="E18" s="24" t="s">
        <v>32</v>
      </c>
      <c r="F18" s="24">
        <v>1</v>
      </c>
      <c r="G18" s="24" t="s">
        <v>33</v>
      </c>
      <c r="H18" s="24" t="s">
        <v>120</v>
      </c>
      <c r="I18" s="24">
        <v>6</v>
      </c>
      <c r="J18" s="2"/>
      <c r="K18" s="24" t="s">
        <v>91</v>
      </c>
      <c r="L18" s="44" t="str">
        <f t="shared" si="5"/>
        <v/>
      </c>
      <c r="M18" s="45">
        <f t="shared" si="6"/>
        <v>6</v>
      </c>
      <c r="N18" s="45" t="str">
        <f t="shared" si="7"/>
        <v/>
      </c>
      <c r="O18" s="1" t="str">
        <f ca="1">IFERROR(IFERROR(VLOOKUP(D18&amp;"_"&amp;K18&amp;"_"&amp;data!$A$2,INDIRECT("A"&amp;ROW()+1&amp;":$D$100"),2,FALSE),IFERROR(VLOOKUP(D18&amp;"_"&amp;K18&amp;"_"&amp;data!$A$3,INDIRECT("A"&amp;ROW()+1&amp;":$D$100"),2,FALSE),IFERROR(VLOOKUP(D18&amp;"_"&amp;K18&amp;"_"&amp;data!$A$4,INDIRECT("A"&amp;ROW()+1&amp;":$D$100"),2,FALSE),IFERROR(VLOOKUP(D18&amp;"_"&amp;K18&amp;"_"&amp;data!$A$5,INDIRECT("A"&amp;ROW()+1&amp;":$D$100"),2,FALSE),IFERROR(VLOOKUP(D18&amp;"_"&amp;K18&amp;"_"&amp;data!$A$6,INDIRECT("A"&amp;ROW()+1&amp;":$D$100"),2,FALSE),IFERROR(VLOOKUP(D18&amp;"_"&amp;K18&amp;"_"&amp;data!$A$7,INDIRECT("A"&amp;ROW()+1&amp;":$D$100"),2,FALSE),VLOOKUP(D18&amp;"_"&amp;K18&amp;"_"&amp;data!$A$8,INDIRECT("A"&amp;ROW()+1&amp;":$D$100"),2,FALSE)))))))-OFFSET(O18,1,1),"")</f>
        <v/>
      </c>
      <c r="P18" s="7">
        <f t="shared" ca="1" si="2"/>
        <v>0.48194444444444429</v>
      </c>
      <c r="Q18" s="2">
        <f t="shared" si="11"/>
        <v>5</v>
      </c>
      <c r="R18" s="24">
        <f t="shared" si="12"/>
        <v>1</v>
      </c>
      <c r="S18" s="24">
        <f t="shared" si="10"/>
        <v>2</v>
      </c>
      <c r="T18" s="24">
        <f t="shared" si="13"/>
        <v>120</v>
      </c>
      <c r="U18" s="24">
        <v>1</v>
      </c>
      <c r="V18" s="47"/>
      <c r="W18" s="47"/>
      <c r="X18" s="47"/>
      <c r="AB18" s="42"/>
    </row>
    <row r="19" spans="1:28" ht="20.100000000000001" customHeight="1" x14ac:dyDescent="0.15">
      <c r="A19" s="52" t="str">
        <f t="shared" si="0"/>
        <v>ｼﾆｱⅢB級戦_La_決勝</v>
      </c>
      <c r="B19" s="7">
        <f t="shared" ca="1" si="1"/>
        <v>0.4854166666666665</v>
      </c>
      <c r="C19" s="23">
        <v>13</v>
      </c>
      <c r="D19" s="24" t="s">
        <v>47</v>
      </c>
      <c r="E19" s="24" t="s">
        <v>32</v>
      </c>
      <c r="F19" s="24">
        <v>1</v>
      </c>
      <c r="G19" s="24" t="s">
        <v>33</v>
      </c>
      <c r="H19" s="24" t="s">
        <v>121</v>
      </c>
      <c r="I19" s="24">
        <v>6</v>
      </c>
      <c r="J19" s="2"/>
      <c r="K19" s="24" t="s">
        <v>91</v>
      </c>
      <c r="L19" s="44" t="str">
        <f t="shared" si="5"/>
        <v/>
      </c>
      <c r="M19" s="45">
        <f t="shared" si="6"/>
        <v>6</v>
      </c>
      <c r="N19" s="45" t="str">
        <f t="shared" si="7"/>
        <v/>
      </c>
      <c r="O19" s="1" t="str">
        <f ca="1">IFERROR(IFERROR(VLOOKUP(D19&amp;"_"&amp;K19&amp;"_"&amp;data!$A$2,INDIRECT("A"&amp;ROW()+1&amp;":$D$100"),2,FALSE),IFERROR(VLOOKUP(D19&amp;"_"&amp;K19&amp;"_"&amp;data!$A$3,INDIRECT("A"&amp;ROW()+1&amp;":$D$100"),2,FALSE),IFERROR(VLOOKUP(D19&amp;"_"&amp;K19&amp;"_"&amp;data!$A$4,INDIRECT("A"&amp;ROW()+1&amp;":$D$100"),2,FALSE),IFERROR(VLOOKUP(D19&amp;"_"&amp;K19&amp;"_"&amp;data!$A$5,INDIRECT("A"&amp;ROW()+1&amp;":$D$100"),2,FALSE),IFERROR(VLOOKUP(D19&amp;"_"&amp;K19&amp;"_"&amp;data!$A$6,INDIRECT("A"&amp;ROW()+1&amp;":$D$100"),2,FALSE),IFERROR(VLOOKUP(D19&amp;"_"&amp;K19&amp;"_"&amp;data!$A$7,INDIRECT("A"&amp;ROW()+1&amp;":$D$100"),2,FALSE),VLOOKUP(D19&amp;"_"&amp;K19&amp;"_"&amp;data!$A$8,INDIRECT("A"&amp;ROW()+1&amp;":$D$100"),2,FALSE)))))))-OFFSET(O19,1,1),"")</f>
        <v/>
      </c>
      <c r="P19" s="7">
        <f t="shared" ca="1" si="2"/>
        <v>0.4854166666666665</v>
      </c>
      <c r="Q19" s="2">
        <f t="shared" si="11"/>
        <v>5</v>
      </c>
      <c r="R19" s="24">
        <f t="shared" si="12"/>
        <v>1</v>
      </c>
      <c r="S19" s="24">
        <f t="shared" si="10"/>
        <v>2</v>
      </c>
      <c r="T19" s="24">
        <f t="shared" si="13"/>
        <v>120</v>
      </c>
      <c r="U19" s="24">
        <v>1</v>
      </c>
      <c r="V19" s="47"/>
      <c r="W19" s="47"/>
      <c r="X19" s="47"/>
      <c r="AB19" s="42"/>
    </row>
    <row r="20" spans="1:28" ht="20.100000000000001" customHeight="1" x14ac:dyDescent="0.15">
      <c r="A20" s="52" t="str">
        <f t="shared" si="0"/>
        <v>ｼﾆｱⅡB級戦_La_決勝</v>
      </c>
      <c r="B20" s="7">
        <f t="shared" ca="1" si="1"/>
        <v>0.48888888888888871</v>
      </c>
      <c r="C20" s="23">
        <v>14</v>
      </c>
      <c r="D20" s="24" t="s">
        <v>48</v>
      </c>
      <c r="E20" s="24" t="s">
        <v>80</v>
      </c>
      <c r="F20" s="24">
        <v>1</v>
      </c>
      <c r="G20" s="24" t="s">
        <v>33</v>
      </c>
      <c r="H20" s="24" t="s">
        <v>119</v>
      </c>
      <c r="I20" s="24">
        <v>5</v>
      </c>
      <c r="J20" s="2"/>
      <c r="K20" s="24" t="s">
        <v>91</v>
      </c>
      <c r="L20" s="44" t="str">
        <f t="shared" si="5"/>
        <v/>
      </c>
      <c r="M20" s="45">
        <f t="shared" si="6"/>
        <v>5</v>
      </c>
      <c r="N20" s="45" t="str">
        <f t="shared" si="7"/>
        <v/>
      </c>
      <c r="O20" s="1" t="str">
        <f ca="1">IFERROR(IFERROR(VLOOKUP(D20&amp;"_"&amp;K20&amp;"_"&amp;data!$A$2,INDIRECT("A"&amp;ROW()+1&amp;":$D$100"),2,FALSE),IFERROR(VLOOKUP(D20&amp;"_"&amp;K20&amp;"_"&amp;data!$A$3,INDIRECT("A"&amp;ROW()+1&amp;":$D$100"),2,FALSE),IFERROR(VLOOKUP(D20&amp;"_"&amp;K20&amp;"_"&amp;data!$A$4,INDIRECT("A"&amp;ROW()+1&amp;":$D$100"),2,FALSE),IFERROR(VLOOKUP(D20&amp;"_"&amp;K20&amp;"_"&amp;data!$A$5,INDIRECT("A"&amp;ROW()+1&amp;":$D$100"),2,FALSE),IFERROR(VLOOKUP(D20&amp;"_"&amp;K20&amp;"_"&amp;data!$A$6,INDIRECT("A"&amp;ROW()+1&amp;":$D$100"),2,FALSE),IFERROR(VLOOKUP(D20&amp;"_"&amp;K20&amp;"_"&amp;data!$A$7,INDIRECT("A"&amp;ROW()+1&amp;":$D$100"),2,FALSE),VLOOKUP(D20&amp;"_"&amp;K20&amp;"_"&amp;data!$A$8,INDIRECT("A"&amp;ROW()+1&amp;":$D$100"),2,FALSE)))))))-OFFSET(O20,1,1),"")</f>
        <v/>
      </c>
      <c r="P20" s="7">
        <f t="shared" ca="1" si="2"/>
        <v>0.48888888888888871</v>
      </c>
      <c r="Q20" s="2">
        <f t="shared" si="11"/>
        <v>7</v>
      </c>
      <c r="R20" s="24">
        <f t="shared" si="12"/>
        <v>1</v>
      </c>
      <c r="S20" s="24">
        <f t="shared" si="10"/>
        <v>3</v>
      </c>
      <c r="T20" s="24">
        <f t="shared" si="13"/>
        <v>120</v>
      </c>
      <c r="U20" s="24">
        <v>1</v>
      </c>
      <c r="V20" s="47"/>
      <c r="W20" s="47"/>
      <c r="X20" s="47"/>
      <c r="AB20" s="42"/>
    </row>
    <row r="21" spans="1:28" ht="20.100000000000001" customHeight="1" x14ac:dyDescent="0.15">
      <c r="A21" s="52" t="str">
        <f t="shared" si="0"/>
        <v>C級戦_La_決勝</v>
      </c>
      <c r="B21" s="7">
        <f t="shared" ca="1" si="1"/>
        <v>0.4937499999999998</v>
      </c>
      <c r="C21" s="23">
        <v>15</v>
      </c>
      <c r="D21" s="24" t="s">
        <v>17</v>
      </c>
      <c r="E21" s="24" t="s">
        <v>32</v>
      </c>
      <c r="F21" s="24">
        <v>1</v>
      </c>
      <c r="G21" s="24" t="s">
        <v>33</v>
      </c>
      <c r="H21" s="24" t="s">
        <v>119</v>
      </c>
      <c r="I21" s="24">
        <v>6</v>
      </c>
      <c r="J21" s="2"/>
      <c r="K21" s="24" t="s">
        <v>91</v>
      </c>
      <c r="L21" s="44" t="str">
        <f t="shared" si="5"/>
        <v/>
      </c>
      <c r="M21" s="45">
        <f t="shared" si="6"/>
        <v>6</v>
      </c>
      <c r="N21" s="45" t="str">
        <f t="shared" si="7"/>
        <v/>
      </c>
      <c r="O21" s="1" t="str">
        <f ca="1">IFERROR(IFERROR(VLOOKUP(D21&amp;"_"&amp;K21&amp;"_"&amp;data!$A$2,INDIRECT("A"&amp;ROW()+1&amp;":$D$100"),2,FALSE),IFERROR(VLOOKUP(D21&amp;"_"&amp;K21&amp;"_"&amp;data!$A$3,INDIRECT("A"&amp;ROW()+1&amp;":$D$100"),2,FALSE),IFERROR(VLOOKUP(D21&amp;"_"&amp;K21&amp;"_"&amp;data!$A$4,INDIRECT("A"&amp;ROW()+1&amp;":$D$100"),2,FALSE),IFERROR(VLOOKUP(D21&amp;"_"&amp;K21&amp;"_"&amp;data!$A$5,INDIRECT("A"&amp;ROW()+1&amp;":$D$100"),2,FALSE),IFERROR(VLOOKUP(D21&amp;"_"&amp;K21&amp;"_"&amp;data!$A$6,INDIRECT("A"&amp;ROW()+1&amp;":$D$100"),2,FALSE),IFERROR(VLOOKUP(D21&amp;"_"&amp;K21&amp;"_"&amp;data!$A$7,INDIRECT("A"&amp;ROW()+1&amp;":$D$100"),2,FALSE),VLOOKUP(D21&amp;"_"&amp;K21&amp;"_"&amp;data!$A$8,INDIRECT("A"&amp;ROW()+1&amp;":$D$100"),2,FALSE)))))))-OFFSET(O21,1,1),"")</f>
        <v/>
      </c>
      <c r="P21" s="7">
        <f t="shared" ca="1" si="2"/>
        <v>0.4937499999999998</v>
      </c>
      <c r="Q21" s="2">
        <f t="shared" si="11"/>
        <v>7</v>
      </c>
      <c r="R21" s="24">
        <f t="shared" si="12"/>
        <v>1</v>
      </c>
      <c r="S21" s="24">
        <f t="shared" si="10"/>
        <v>3</v>
      </c>
      <c r="T21" s="24">
        <f t="shared" si="13"/>
        <v>120</v>
      </c>
      <c r="U21" s="24">
        <v>1</v>
      </c>
      <c r="V21" s="47"/>
      <c r="W21" s="47"/>
      <c r="X21" s="47"/>
      <c r="AB21" s="42"/>
    </row>
    <row r="22" spans="1:28" ht="20.100000000000001" customHeight="1" x14ac:dyDescent="0.15">
      <c r="A22" s="52" t="str">
        <f t="shared" si="0"/>
        <v/>
      </c>
      <c r="B22" s="7">
        <f t="shared" ca="1" si="1"/>
        <v>0.49861111111111089</v>
      </c>
      <c r="C22" s="70" t="s">
        <v>34</v>
      </c>
      <c r="D22" s="71"/>
      <c r="E22" s="71"/>
      <c r="F22" s="71"/>
      <c r="G22" s="71"/>
      <c r="H22" s="71"/>
      <c r="I22" s="71"/>
      <c r="J22" s="2"/>
      <c r="K22" s="24"/>
      <c r="L22" s="44" t="str">
        <f t="shared" si="5"/>
        <v/>
      </c>
      <c r="M22" s="45" t="str">
        <f t="shared" si="6"/>
        <v/>
      </c>
      <c r="N22" s="45" t="str">
        <f t="shared" si="7"/>
        <v/>
      </c>
      <c r="O22" s="1" t="str">
        <f ca="1">IFERROR(IFERROR(VLOOKUP(D22&amp;"_"&amp;K22&amp;"_"&amp;data!$A$2,INDIRECT("A"&amp;ROW()+1&amp;":$D$100"),2,FALSE),IFERROR(VLOOKUP(D22&amp;"_"&amp;K22&amp;"_"&amp;data!$A$3,INDIRECT("A"&amp;ROW()+1&amp;":$D$100"),2,FALSE),IFERROR(VLOOKUP(D22&amp;"_"&amp;K22&amp;"_"&amp;data!$A$4,INDIRECT("A"&amp;ROW()+1&amp;":$D$100"),2,FALSE),IFERROR(VLOOKUP(D22&amp;"_"&amp;K22&amp;"_"&amp;data!$A$5,INDIRECT("A"&amp;ROW()+1&amp;":$D$100"),2,FALSE),IFERROR(VLOOKUP(D22&amp;"_"&amp;K22&amp;"_"&amp;data!$A$6,INDIRECT("A"&amp;ROW()+1&amp;":$D$100"),2,FALSE),IFERROR(VLOOKUP(D22&amp;"_"&amp;K22&amp;"_"&amp;data!$A$7,INDIRECT("A"&amp;ROW()+1&amp;":$D$100"),2,FALSE),VLOOKUP(D22&amp;"_"&amp;K22&amp;"_"&amp;data!$A$8,INDIRECT("A"&amp;ROW()+1&amp;":$D$100"),2,FALSE)))))))-OFFSET(O22,1,1),"")</f>
        <v/>
      </c>
      <c r="P22" s="7">
        <f t="shared" ca="1" si="2"/>
        <v>0.49861111111111089</v>
      </c>
      <c r="Q22" s="8">
        <v>15</v>
      </c>
      <c r="R22" s="11">
        <f>SUM(Q14:Q21)</f>
        <v>46</v>
      </c>
      <c r="S22" s="12" t="s">
        <v>1</v>
      </c>
      <c r="T22" s="24"/>
      <c r="U22" s="24"/>
      <c r="V22" s="15"/>
      <c r="W22" s="15"/>
      <c r="X22" s="16"/>
      <c r="AB22" s="42"/>
    </row>
    <row r="23" spans="1:28" ht="20.100000000000001" customHeight="1" x14ac:dyDescent="0.15">
      <c r="A23" s="52" t="str">
        <f t="shared" si="0"/>
        <v/>
      </c>
      <c r="B23" s="7">
        <f t="shared" ca="1" si="1"/>
        <v>0.50902777777777752</v>
      </c>
      <c r="C23" s="69" t="s">
        <v>35</v>
      </c>
      <c r="D23" s="67"/>
      <c r="E23" s="67"/>
      <c r="F23" s="67"/>
      <c r="G23" s="67"/>
      <c r="H23" s="67"/>
      <c r="I23" s="67"/>
      <c r="J23" s="2"/>
      <c r="K23" s="24"/>
      <c r="L23" s="44" t="str">
        <f t="shared" si="5"/>
        <v/>
      </c>
      <c r="M23" s="45" t="str">
        <f t="shared" si="6"/>
        <v/>
      </c>
      <c r="N23" s="45" t="str">
        <f t="shared" si="7"/>
        <v/>
      </c>
      <c r="O23" s="1" t="str">
        <f ca="1">IFERROR(IFERROR(VLOOKUP(D23&amp;"_"&amp;K23&amp;"_"&amp;data!$A$2,INDIRECT("A"&amp;ROW()+1&amp;":$D$100"),2,FALSE),IFERROR(VLOOKUP(D23&amp;"_"&amp;K23&amp;"_"&amp;data!$A$3,INDIRECT("A"&amp;ROW()+1&amp;":$D$100"),2,FALSE),IFERROR(VLOOKUP(D23&amp;"_"&amp;K23&amp;"_"&amp;data!$A$4,INDIRECT("A"&amp;ROW()+1&amp;":$D$100"),2,FALSE),IFERROR(VLOOKUP(D23&amp;"_"&amp;K23&amp;"_"&amp;data!$A$5,INDIRECT("A"&amp;ROW()+1&amp;":$D$100"),2,FALSE),IFERROR(VLOOKUP(D23&amp;"_"&amp;K23&amp;"_"&amp;data!$A$6,INDIRECT("A"&amp;ROW()+1&amp;":$D$100"),2,FALSE),IFERROR(VLOOKUP(D23&amp;"_"&amp;K23&amp;"_"&amp;data!$A$7,INDIRECT("A"&amp;ROW()+1&amp;":$D$100"),2,FALSE),VLOOKUP(D23&amp;"_"&amp;K23&amp;"_"&amp;data!$A$8,INDIRECT("A"&amp;ROW()+1&amp;":$D$100"),2,FALSE)))))))-OFFSET(O23,1,1),"")</f>
        <v/>
      </c>
      <c r="P23" s="7">
        <f t="shared" ca="1" si="2"/>
        <v>0.50902777777777752</v>
      </c>
      <c r="Q23" s="8">
        <v>37</v>
      </c>
      <c r="R23" s="24"/>
      <c r="S23" s="24" t="str">
        <f t="shared" ref="S23:S28" si="14">IF(H23&gt;0,LEN(H23),"")</f>
        <v/>
      </c>
      <c r="T23" s="24"/>
      <c r="U23" s="24"/>
      <c r="V23" s="15"/>
      <c r="W23" s="15"/>
      <c r="X23" s="16"/>
      <c r="AB23" s="42"/>
    </row>
    <row r="24" spans="1:28" ht="20.100000000000001" customHeight="1" x14ac:dyDescent="0.15">
      <c r="A24" s="52" t="str">
        <f t="shared" si="0"/>
        <v/>
      </c>
      <c r="B24" s="7">
        <f t="shared" ca="1" si="1"/>
        <v>0.53472222222222199</v>
      </c>
      <c r="C24" s="70" t="s">
        <v>55</v>
      </c>
      <c r="D24" s="71"/>
      <c r="E24" s="71"/>
      <c r="F24" s="71"/>
      <c r="G24" s="71"/>
      <c r="H24" s="71"/>
      <c r="I24" s="71"/>
      <c r="J24" s="2"/>
      <c r="K24" s="24"/>
      <c r="L24" s="44" t="str">
        <f t="shared" si="5"/>
        <v/>
      </c>
      <c r="M24" s="45" t="str">
        <f t="shared" si="6"/>
        <v/>
      </c>
      <c r="N24" s="45" t="str">
        <f t="shared" si="7"/>
        <v/>
      </c>
      <c r="O24" s="1" t="str">
        <f ca="1">IFERROR(IFERROR(VLOOKUP(D24&amp;"_"&amp;K24&amp;"_"&amp;data!$A$2,INDIRECT("A"&amp;ROW()+1&amp;":$D$100"),2,FALSE),IFERROR(VLOOKUP(D24&amp;"_"&amp;K24&amp;"_"&amp;data!$A$3,INDIRECT("A"&amp;ROW()+1&amp;":$D$100"),2,FALSE),IFERROR(VLOOKUP(D24&amp;"_"&amp;K24&amp;"_"&amp;data!$A$4,INDIRECT("A"&amp;ROW()+1&amp;":$D$100"),2,FALSE),IFERROR(VLOOKUP(D24&amp;"_"&amp;K24&amp;"_"&amp;data!$A$5,INDIRECT("A"&amp;ROW()+1&amp;":$D$100"),2,FALSE),IFERROR(VLOOKUP(D24&amp;"_"&amp;K24&amp;"_"&amp;data!$A$6,INDIRECT("A"&amp;ROW()+1&amp;":$D$100"),2,FALSE),IFERROR(VLOOKUP(D24&amp;"_"&amp;K24&amp;"_"&amp;data!$A$7,INDIRECT("A"&amp;ROW()+1&amp;":$D$100"),2,FALSE),VLOOKUP(D24&amp;"_"&amp;K24&amp;"_"&amp;data!$A$8,INDIRECT("A"&amp;ROW()+1&amp;":$D$100"),2,FALSE)))))))-OFFSET(O24,1,1),"")</f>
        <v/>
      </c>
      <c r="P24" s="7">
        <f t="shared" ca="1" si="2"/>
        <v>0.53472222222222199</v>
      </c>
      <c r="Q24" s="8">
        <v>15</v>
      </c>
      <c r="R24" s="24"/>
      <c r="S24" s="24" t="str">
        <f t="shared" si="14"/>
        <v/>
      </c>
      <c r="T24" s="24"/>
      <c r="U24" s="24"/>
      <c r="V24" s="15"/>
      <c r="W24" s="15"/>
      <c r="X24" s="15"/>
      <c r="AB24" s="42"/>
    </row>
    <row r="25" spans="1:28" ht="20.100000000000001" customHeight="1" x14ac:dyDescent="0.15">
      <c r="A25" s="52" t="str">
        <f t="shared" si="0"/>
        <v/>
      </c>
      <c r="B25" s="7">
        <f t="shared" ca="1" si="1"/>
        <v>0.54513888888888862</v>
      </c>
      <c r="C25" s="69" t="s">
        <v>36</v>
      </c>
      <c r="D25" s="67"/>
      <c r="E25" s="67"/>
      <c r="F25" s="67"/>
      <c r="G25" s="67"/>
      <c r="H25" s="67"/>
      <c r="I25" s="67"/>
      <c r="J25" s="8"/>
      <c r="K25" s="46"/>
      <c r="L25" s="44" t="str">
        <f t="shared" si="5"/>
        <v/>
      </c>
      <c r="M25" s="45" t="str">
        <f t="shared" si="6"/>
        <v/>
      </c>
      <c r="N25" s="45" t="str">
        <f t="shared" si="7"/>
        <v/>
      </c>
      <c r="O25" s="1" t="str">
        <f ca="1">IFERROR(IFERROR(VLOOKUP(D25&amp;"_"&amp;K25&amp;"_"&amp;data!$A$2,INDIRECT("A"&amp;ROW()+1&amp;":$D$100"),2,FALSE),IFERROR(VLOOKUP(D25&amp;"_"&amp;K25&amp;"_"&amp;data!$A$3,INDIRECT("A"&amp;ROW()+1&amp;":$D$100"),2,FALSE),IFERROR(VLOOKUP(D25&amp;"_"&amp;K25&amp;"_"&amp;data!$A$4,INDIRECT("A"&amp;ROW()+1&amp;":$D$100"),2,FALSE),IFERROR(VLOOKUP(D25&amp;"_"&amp;K25&amp;"_"&amp;data!$A$5,INDIRECT("A"&amp;ROW()+1&amp;":$D$100"),2,FALSE),IFERROR(VLOOKUP(D25&amp;"_"&amp;K25&amp;"_"&amp;data!$A$6,INDIRECT("A"&amp;ROW()+1&amp;":$D$100"),2,FALSE),IFERROR(VLOOKUP(D25&amp;"_"&amp;K25&amp;"_"&amp;data!$A$7,INDIRECT("A"&amp;ROW()+1&amp;":$D$100"),2,FALSE),VLOOKUP(D25&amp;"_"&amp;K25&amp;"_"&amp;data!$A$8,INDIRECT("A"&amp;ROW()+1&amp;":$D$100"),2,FALSE)))))))-OFFSET(O25,1,1),"")</f>
        <v/>
      </c>
      <c r="P25" s="7">
        <f t="shared" ca="1" si="2"/>
        <v>0.54513888888888862</v>
      </c>
      <c r="Q25" s="2"/>
      <c r="R25" s="24"/>
      <c r="S25" s="24" t="str">
        <f t="shared" si="14"/>
        <v/>
      </c>
      <c r="T25" s="24"/>
      <c r="U25" s="24"/>
      <c r="V25" s="68" t="s">
        <v>42</v>
      </c>
      <c r="W25" s="68"/>
      <c r="X25" s="68"/>
      <c r="AB25" s="42"/>
    </row>
    <row r="26" spans="1:28" ht="20.100000000000001" customHeight="1" x14ac:dyDescent="0.15">
      <c r="A26" s="52" t="str">
        <f t="shared" si="0"/>
        <v>C級戦_St_1次予選</v>
      </c>
      <c r="B26" s="7">
        <f t="shared" ca="1" si="1"/>
        <v>0.54513888888888862</v>
      </c>
      <c r="C26" s="23">
        <v>16</v>
      </c>
      <c r="D26" s="24" t="s">
        <v>17</v>
      </c>
      <c r="E26" s="24" t="s">
        <v>18</v>
      </c>
      <c r="F26" s="24">
        <v>5</v>
      </c>
      <c r="G26" s="24">
        <v>48</v>
      </c>
      <c r="H26" s="24" t="s">
        <v>122</v>
      </c>
      <c r="I26" s="24">
        <v>76</v>
      </c>
      <c r="J26" s="2"/>
      <c r="K26" s="24" t="s">
        <v>99</v>
      </c>
      <c r="L26" s="44">
        <f t="shared" si="5"/>
        <v>0.63157894736842102</v>
      </c>
      <c r="M26" s="45">
        <f t="shared" si="6"/>
        <v>15.2</v>
      </c>
      <c r="N26" s="45">
        <f t="shared" si="7"/>
        <v>9.6</v>
      </c>
      <c r="O26" s="1">
        <f ca="1">IFERROR(IFERROR(VLOOKUP(D26&amp;"_"&amp;K26&amp;"_"&amp;data!$A$2,INDIRECT("A"&amp;ROW()+1&amp;":$D$100"),2,FALSE),IFERROR(VLOOKUP(D26&amp;"_"&amp;K26&amp;"_"&amp;data!$A$3,INDIRECT("A"&amp;ROW()+1&amp;":$D$100"),2,FALSE),IFERROR(VLOOKUP(D26&amp;"_"&amp;K26&amp;"_"&amp;data!$A$4,INDIRECT("A"&amp;ROW()+1&amp;":$D$100"),2,FALSE),IFERROR(VLOOKUP(D26&amp;"_"&amp;K26&amp;"_"&amp;data!$A$5,INDIRECT("A"&amp;ROW()+1&amp;":$D$100"),2,FALSE),IFERROR(VLOOKUP(D26&amp;"_"&amp;K26&amp;"_"&amp;data!$A$6,INDIRECT("A"&amp;ROW()+1&amp;":$D$100"),2,FALSE),IFERROR(VLOOKUP(D26&amp;"_"&amp;K26&amp;"_"&amp;data!$A$7,INDIRECT("A"&amp;ROW()+1&amp;":$D$100"),2,FALSE),VLOOKUP(D26&amp;"_"&amp;K26&amp;"_"&amp;data!$A$8,INDIRECT("A"&amp;ROW()+1&amp;":$D$100"),2,FALSE)))))))-OFFSET(O26,1,1),"")</f>
        <v>1.5277777777777724E-2</v>
      </c>
      <c r="P26" s="7">
        <f t="shared" ca="1" si="2"/>
        <v>0.54513888888888862</v>
      </c>
      <c r="Q26" s="2">
        <f t="shared" ref="Q26:Q28" si="15">INT((R26*S26*T26)/60+0.99+U26)</f>
        <v>28</v>
      </c>
      <c r="R26" s="24">
        <f t="shared" ref="R26:R28" si="16">F26</f>
        <v>5</v>
      </c>
      <c r="S26" s="24">
        <f t="shared" si="14"/>
        <v>3</v>
      </c>
      <c r="T26" s="24">
        <f t="shared" ref="T26:T35" si="17">75+5+30</f>
        <v>110</v>
      </c>
      <c r="U26" s="24">
        <v>0</v>
      </c>
      <c r="V26" s="40" t="s">
        <v>17</v>
      </c>
      <c r="W26" s="40" t="s">
        <v>37</v>
      </c>
      <c r="X26" s="40">
        <f>I26</f>
        <v>76</v>
      </c>
      <c r="Y26" s="42"/>
      <c r="Z26" s="42"/>
      <c r="AA26" s="42"/>
      <c r="AB26" s="42"/>
    </row>
    <row r="27" spans="1:28" ht="20.100000000000001" customHeight="1" x14ac:dyDescent="0.15">
      <c r="A27" s="52" t="str">
        <f t="shared" si="0"/>
        <v>ｼﾆｱⅢC級戦_St_1次予選</v>
      </c>
      <c r="B27" s="7">
        <f ca="1">P27</f>
        <v>0.5645833333333331</v>
      </c>
      <c r="C27" s="23">
        <v>17</v>
      </c>
      <c r="D27" s="24" t="s">
        <v>46</v>
      </c>
      <c r="E27" s="24" t="s">
        <v>18</v>
      </c>
      <c r="F27" s="24">
        <v>2</v>
      </c>
      <c r="G27" s="24">
        <v>12</v>
      </c>
      <c r="H27" s="24" t="s">
        <v>123</v>
      </c>
      <c r="I27" s="24">
        <v>17</v>
      </c>
      <c r="J27" s="2"/>
      <c r="K27" s="24" t="s">
        <v>99</v>
      </c>
      <c r="L27" s="44">
        <f t="shared" si="5"/>
        <v>0.70588235294117652</v>
      </c>
      <c r="M27" s="45">
        <f t="shared" si="6"/>
        <v>8.5</v>
      </c>
      <c r="N27" s="45">
        <f t="shared" si="7"/>
        <v>6</v>
      </c>
      <c r="O27" s="1">
        <f ca="1">IFERROR(IFERROR(VLOOKUP(D27&amp;"_"&amp;K27&amp;"_"&amp;data!$A$2,INDIRECT("A"&amp;ROW()+1&amp;":$D$100"),2,FALSE),IFERROR(VLOOKUP(D27&amp;"_"&amp;K27&amp;"_"&amp;data!$A$3,INDIRECT("A"&amp;ROW()+1&amp;":$D$100"),2,FALSE),IFERROR(VLOOKUP(D27&amp;"_"&amp;K27&amp;"_"&amp;data!$A$4,INDIRECT("A"&amp;ROW()+1&amp;":$D$100"),2,FALSE),IFERROR(VLOOKUP(D27&amp;"_"&amp;K27&amp;"_"&amp;data!$A$5,INDIRECT("A"&amp;ROW()+1&amp;":$D$100"),2,FALSE),IFERROR(VLOOKUP(D27&amp;"_"&amp;K27&amp;"_"&amp;data!$A$6,INDIRECT("A"&amp;ROW()+1&amp;":$D$100"),2,FALSE),IFERROR(VLOOKUP(D27&amp;"_"&amp;K27&amp;"_"&amp;data!$A$7,INDIRECT("A"&amp;ROW()+1&amp;":$D$100"),2,FALSE),VLOOKUP(D27&amp;"_"&amp;K27&amp;"_"&amp;data!$A$8,INDIRECT("A"&amp;ROW()+1&amp;":$D$100"),2,FALSE)))))))-OFFSET(O27,1,1),"")</f>
        <v>2.7777777777777679E-2</v>
      </c>
      <c r="P27" s="7">
        <f t="shared" ca="1" si="2"/>
        <v>0.5645833333333331</v>
      </c>
      <c r="Q27" s="2">
        <f t="shared" si="15"/>
        <v>8</v>
      </c>
      <c r="R27" s="24">
        <f t="shared" si="16"/>
        <v>2</v>
      </c>
      <c r="S27" s="24">
        <f t="shared" si="14"/>
        <v>2</v>
      </c>
      <c r="T27" s="24">
        <f t="shared" si="17"/>
        <v>110</v>
      </c>
      <c r="U27" s="24">
        <v>0</v>
      </c>
      <c r="V27" s="40" t="s">
        <v>29</v>
      </c>
      <c r="W27" s="40" t="s">
        <v>39</v>
      </c>
      <c r="X27" s="40">
        <f>I31</f>
        <v>6</v>
      </c>
      <c r="AB27" s="42"/>
    </row>
    <row r="28" spans="1:28" ht="20.100000000000001" customHeight="1" x14ac:dyDescent="0.15">
      <c r="A28" s="52" t="str">
        <f t="shared" si="0"/>
        <v>2級戦_St_準決勝</v>
      </c>
      <c r="B28" s="7">
        <f ca="1">P28</f>
        <v>0.57013888888888864</v>
      </c>
      <c r="C28" s="23">
        <v>18</v>
      </c>
      <c r="D28" s="24" t="s">
        <v>21</v>
      </c>
      <c r="E28" s="24" t="s">
        <v>22</v>
      </c>
      <c r="F28" s="24">
        <v>1</v>
      </c>
      <c r="G28" s="24">
        <v>6</v>
      </c>
      <c r="H28" s="24" t="s">
        <v>123</v>
      </c>
      <c r="I28" s="24">
        <v>8</v>
      </c>
      <c r="J28" s="2"/>
      <c r="K28" s="24" t="s">
        <v>99</v>
      </c>
      <c r="L28" s="44">
        <f t="shared" si="5"/>
        <v>0.75</v>
      </c>
      <c r="M28" s="45">
        <f t="shared" si="6"/>
        <v>8</v>
      </c>
      <c r="N28" s="45">
        <f t="shared" si="7"/>
        <v>6</v>
      </c>
      <c r="O28" s="1">
        <f ca="1">IFERROR(IFERROR(VLOOKUP(D28&amp;"_"&amp;K28&amp;"_"&amp;data!$A$2,INDIRECT("A"&amp;ROW()+1&amp;":$D$100"),2,FALSE),IFERROR(VLOOKUP(D28&amp;"_"&amp;K28&amp;"_"&amp;data!$A$3,INDIRECT("A"&amp;ROW()+1&amp;":$D$100"),2,FALSE),IFERROR(VLOOKUP(D28&amp;"_"&amp;K28&amp;"_"&amp;data!$A$4,INDIRECT("A"&amp;ROW()+1&amp;":$D$100"),2,FALSE),IFERROR(VLOOKUP(D28&amp;"_"&amp;K28&amp;"_"&amp;data!$A$5,INDIRECT("A"&amp;ROW()+1&amp;":$D$100"),2,FALSE),IFERROR(VLOOKUP(D28&amp;"_"&amp;K28&amp;"_"&amp;data!$A$6,INDIRECT("A"&amp;ROW()+1&amp;":$D$100"),2,FALSE),IFERROR(VLOOKUP(D28&amp;"_"&amp;K28&amp;"_"&amp;data!$A$7,INDIRECT("A"&amp;ROW()+1&amp;":$D$100"),2,FALSE),VLOOKUP(D28&amp;"_"&amp;K28&amp;"_"&amp;data!$A$8,INDIRECT("A"&amp;ROW()+1&amp;":$D$100"),2,FALSE)))))))-OFFSET(O28,1,1),"")</f>
        <v>5.4861111111110916E-2</v>
      </c>
      <c r="P28" s="7">
        <f t="shared" ca="1" si="2"/>
        <v>0.57013888888888864</v>
      </c>
      <c r="Q28" s="2">
        <f t="shared" si="15"/>
        <v>4</v>
      </c>
      <c r="R28" s="24">
        <f t="shared" si="16"/>
        <v>1</v>
      </c>
      <c r="S28" s="24">
        <f t="shared" si="14"/>
        <v>2</v>
      </c>
      <c r="T28" s="24">
        <f t="shared" si="17"/>
        <v>110</v>
      </c>
      <c r="U28" s="24">
        <v>0</v>
      </c>
      <c r="V28" s="40" t="s">
        <v>21</v>
      </c>
      <c r="W28" s="40" t="s">
        <v>38</v>
      </c>
      <c r="X28" s="40">
        <f>I28</f>
        <v>8</v>
      </c>
      <c r="AB28" s="42"/>
    </row>
    <row r="29" spans="1:28" ht="20.100000000000001" customHeight="1" x14ac:dyDescent="0.15">
      <c r="A29" s="52" t="str">
        <f t="shared" si="0"/>
        <v/>
      </c>
      <c r="B29" s="7">
        <f t="shared" ca="1" si="1"/>
        <v>0.57291666666666641</v>
      </c>
      <c r="C29" s="69" t="s">
        <v>30</v>
      </c>
      <c r="D29" s="67"/>
      <c r="E29" s="67"/>
      <c r="F29" s="67"/>
      <c r="G29" s="67"/>
      <c r="H29" s="67"/>
      <c r="I29" s="67"/>
      <c r="J29" s="2"/>
      <c r="K29" s="24"/>
      <c r="L29" s="44" t="str">
        <f t="shared" si="5"/>
        <v/>
      </c>
      <c r="M29" s="45" t="str">
        <f t="shared" si="6"/>
        <v/>
      </c>
      <c r="N29" s="45" t="str">
        <f t="shared" si="7"/>
        <v/>
      </c>
      <c r="O29" s="1" t="str">
        <f ca="1">IFERROR(IFERROR(VLOOKUP(D29&amp;"_"&amp;K29&amp;"_"&amp;data!$A$2,INDIRECT("A"&amp;ROW()+1&amp;":$D$100"),2,FALSE),IFERROR(VLOOKUP(D29&amp;"_"&amp;K29&amp;"_"&amp;data!$A$3,INDIRECT("A"&amp;ROW()+1&amp;":$D$100"),2,FALSE),IFERROR(VLOOKUP(D29&amp;"_"&amp;K29&amp;"_"&amp;data!$A$4,INDIRECT("A"&amp;ROW()+1&amp;":$D$100"),2,FALSE),IFERROR(VLOOKUP(D29&amp;"_"&amp;K29&amp;"_"&amp;data!$A$5,INDIRECT("A"&amp;ROW()+1&amp;":$D$100"),2,FALSE),IFERROR(VLOOKUP(D29&amp;"_"&amp;K29&amp;"_"&amp;data!$A$6,INDIRECT("A"&amp;ROW()+1&amp;":$D$100"),2,FALSE),IFERROR(VLOOKUP(D29&amp;"_"&amp;K29&amp;"_"&amp;data!$A$7,INDIRECT("A"&amp;ROW()+1&amp;":$D$100"),2,FALSE),VLOOKUP(D29&amp;"_"&amp;K29&amp;"_"&amp;data!$A$8,INDIRECT("A"&amp;ROW()+1&amp;":$D$100"),2,FALSE)))))))-OFFSET(O29,1,1),"")</f>
        <v/>
      </c>
      <c r="P29" s="7">
        <f t="shared" ca="1" si="2"/>
        <v>0.57291666666666641</v>
      </c>
      <c r="Q29" s="8">
        <v>10</v>
      </c>
      <c r="R29" s="11">
        <f>SUM(Q26:Q28)</f>
        <v>40</v>
      </c>
      <c r="S29" s="12" t="s">
        <v>1</v>
      </c>
      <c r="T29" s="24"/>
      <c r="U29" s="24"/>
      <c r="V29" s="40" t="s">
        <v>27</v>
      </c>
      <c r="W29" s="40" t="s">
        <v>37</v>
      </c>
      <c r="X29" s="40">
        <f>I33</f>
        <v>10</v>
      </c>
      <c r="AB29" s="42"/>
    </row>
    <row r="30" spans="1:28" ht="20.100000000000001" customHeight="1" x14ac:dyDescent="0.15">
      <c r="A30" s="52" t="str">
        <f t="shared" si="0"/>
        <v>C級戦_St_2次予選</v>
      </c>
      <c r="B30" s="7">
        <f t="shared" ca="1" si="1"/>
        <v>0.57986111111111083</v>
      </c>
      <c r="C30" s="23">
        <v>19</v>
      </c>
      <c r="D30" s="24" t="s">
        <v>17</v>
      </c>
      <c r="E30" s="24" t="s">
        <v>28</v>
      </c>
      <c r="F30" s="24">
        <v>4</v>
      </c>
      <c r="G30" s="24">
        <v>24</v>
      </c>
      <c r="H30" s="24" t="s">
        <v>122</v>
      </c>
      <c r="I30" s="24">
        <v>48</v>
      </c>
      <c r="J30" s="2"/>
      <c r="K30" s="24" t="s">
        <v>99</v>
      </c>
      <c r="L30" s="44">
        <f t="shared" si="5"/>
        <v>0.5</v>
      </c>
      <c r="M30" s="45">
        <f t="shared" si="6"/>
        <v>12</v>
      </c>
      <c r="N30" s="45">
        <f t="shared" si="7"/>
        <v>6</v>
      </c>
      <c r="O30" s="1">
        <f ca="1">IFERROR(IFERROR(VLOOKUP(D30&amp;"_"&amp;K30&amp;"_"&amp;data!$A$2,INDIRECT("A"&amp;ROW()+1&amp;":$D$100"),2,FALSE),IFERROR(VLOOKUP(D30&amp;"_"&amp;K30&amp;"_"&amp;data!$A$3,INDIRECT("A"&amp;ROW()+1&amp;":$D$100"),2,FALSE),IFERROR(VLOOKUP(D30&amp;"_"&amp;K30&amp;"_"&amp;data!$A$4,INDIRECT("A"&amp;ROW()+1&amp;":$D$100"),2,FALSE),IFERROR(VLOOKUP(D30&amp;"_"&amp;K30&amp;"_"&amp;data!$A$5,INDIRECT("A"&amp;ROW()+1&amp;":$D$100"),2,FALSE),IFERROR(VLOOKUP(D30&amp;"_"&amp;K30&amp;"_"&amp;data!$A$6,INDIRECT("A"&amp;ROW()+1&amp;":$D$100"),2,FALSE),IFERROR(VLOOKUP(D30&amp;"_"&amp;K30&amp;"_"&amp;data!$A$7,INDIRECT("A"&amp;ROW()+1&amp;":$D$100"),2,FALSE),VLOOKUP(D30&amp;"_"&amp;K30&amp;"_"&amp;data!$A$8,INDIRECT("A"&amp;ROW()+1&amp;":$D$100"),2,FALSE)))))))-OFFSET(O30,1,1),"")</f>
        <v>1.041666666666663E-2</v>
      </c>
      <c r="P30" s="7">
        <f t="shared" ca="1" si="2"/>
        <v>0.57986111111111083</v>
      </c>
      <c r="Q30" s="2">
        <f t="shared" ref="Q30:Q35" si="18">INT((R30*S30*T30)/60+0.99+U30)</f>
        <v>22</v>
      </c>
      <c r="R30" s="24">
        <f t="shared" ref="R30:R35" si="19">F30</f>
        <v>4</v>
      </c>
      <c r="S30" s="24">
        <f t="shared" ref="S30:S35" si="20">IF(H30&gt;0,LEN(H30),"")</f>
        <v>3</v>
      </c>
      <c r="T30" s="24">
        <f t="shared" si="17"/>
        <v>110</v>
      </c>
      <c r="U30" s="24">
        <v>0</v>
      </c>
      <c r="V30" s="40" t="s">
        <v>25</v>
      </c>
      <c r="W30" s="40" t="s">
        <v>41</v>
      </c>
      <c r="X30" s="40">
        <f>I35</f>
        <v>11</v>
      </c>
      <c r="AB30" s="42"/>
    </row>
    <row r="31" spans="1:28" ht="20.100000000000001" customHeight="1" x14ac:dyDescent="0.15">
      <c r="A31" s="52" t="str">
        <f t="shared" si="0"/>
        <v>1級戦_St_準決勝</v>
      </c>
      <c r="B31" s="7">
        <f ca="1">P31</f>
        <v>0.59513888888888855</v>
      </c>
      <c r="C31" s="23">
        <v>20</v>
      </c>
      <c r="D31" s="24" t="s">
        <v>29</v>
      </c>
      <c r="E31" s="24" t="s">
        <v>22</v>
      </c>
      <c r="F31" s="24">
        <v>1</v>
      </c>
      <c r="G31" s="24">
        <v>6</v>
      </c>
      <c r="H31" s="24" t="s">
        <v>124</v>
      </c>
      <c r="I31" s="24">
        <v>6</v>
      </c>
      <c r="J31" s="2"/>
      <c r="K31" s="24" t="s">
        <v>99</v>
      </c>
      <c r="L31" s="44">
        <f t="shared" si="5"/>
        <v>1</v>
      </c>
      <c r="M31" s="45">
        <f t="shared" si="6"/>
        <v>6</v>
      </c>
      <c r="N31" s="45">
        <f t="shared" si="7"/>
        <v>6</v>
      </c>
      <c r="O31" s="1">
        <f ca="1">IFERROR(IFERROR(VLOOKUP(D31&amp;"_"&amp;K31&amp;"_"&amp;data!$A$2,INDIRECT("A"&amp;ROW()+1&amp;":$D$100"),2,FALSE),IFERROR(VLOOKUP(D31&amp;"_"&amp;K31&amp;"_"&amp;data!$A$3,INDIRECT("A"&amp;ROW()+1&amp;":$D$100"),2,FALSE),IFERROR(VLOOKUP(D31&amp;"_"&amp;K31&amp;"_"&amp;data!$A$4,INDIRECT("A"&amp;ROW()+1&amp;":$D$100"),2,FALSE),IFERROR(VLOOKUP(D31&amp;"_"&amp;K31&amp;"_"&amp;data!$A$5,INDIRECT("A"&amp;ROW()+1&amp;":$D$100"),2,FALSE),IFERROR(VLOOKUP(D31&amp;"_"&amp;K31&amp;"_"&amp;data!$A$6,INDIRECT("A"&amp;ROW()+1&amp;":$D$100"),2,FALSE),IFERROR(VLOOKUP(D31&amp;"_"&amp;K31&amp;"_"&amp;data!$A$7,INDIRECT("A"&amp;ROW()+1&amp;":$D$100"),2,FALSE),VLOOKUP(D31&amp;"_"&amp;K31&amp;"_"&amp;data!$A$8,INDIRECT("A"&amp;ROW()+1&amp;":$D$100"),2,FALSE)))))))-OFFSET(O31,1,1),"")</f>
        <v>3.3333333333333215E-2</v>
      </c>
      <c r="P31" s="7">
        <f t="shared" ca="1" si="2"/>
        <v>0.59513888888888855</v>
      </c>
      <c r="Q31" s="2">
        <f t="shared" si="18"/>
        <v>4</v>
      </c>
      <c r="R31" s="24">
        <f t="shared" si="19"/>
        <v>1</v>
      </c>
      <c r="S31" s="24">
        <f t="shared" si="20"/>
        <v>2</v>
      </c>
      <c r="T31" s="24">
        <f t="shared" si="17"/>
        <v>110</v>
      </c>
      <c r="U31" s="24">
        <v>0</v>
      </c>
      <c r="V31" s="40" t="s">
        <v>24</v>
      </c>
      <c r="W31" s="40" t="s">
        <v>38</v>
      </c>
      <c r="X31" s="40">
        <f>I27</f>
        <v>17</v>
      </c>
      <c r="AB31" s="42"/>
    </row>
    <row r="32" spans="1:28" ht="20.100000000000001" customHeight="1" x14ac:dyDescent="0.15">
      <c r="A32" s="52" t="str">
        <f t="shared" si="0"/>
        <v>ｼﾆｱⅢC級戦_St_準決勝</v>
      </c>
      <c r="B32" s="7">
        <f ca="1">P32</f>
        <v>0.59791666666666632</v>
      </c>
      <c r="C32" s="24">
        <v>21</v>
      </c>
      <c r="D32" s="24" t="s">
        <v>46</v>
      </c>
      <c r="E32" s="24" t="s">
        <v>22</v>
      </c>
      <c r="F32" s="24">
        <v>1</v>
      </c>
      <c r="G32" s="24">
        <v>6</v>
      </c>
      <c r="H32" s="24" t="s">
        <v>123</v>
      </c>
      <c r="I32" s="24">
        <v>12</v>
      </c>
      <c r="J32" s="2"/>
      <c r="K32" s="24" t="s">
        <v>99</v>
      </c>
      <c r="L32" s="44">
        <f t="shared" si="5"/>
        <v>0.5</v>
      </c>
      <c r="M32" s="45">
        <f t="shared" si="6"/>
        <v>12</v>
      </c>
      <c r="N32" s="45">
        <f t="shared" si="7"/>
        <v>6</v>
      </c>
      <c r="O32" s="1">
        <f ca="1">IFERROR(IFERROR(VLOOKUP(D32&amp;"_"&amp;K32&amp;"_"&amp;data!$A$2,INDIRECT("A"&amp;ROW()+1&amp;":$D$100"),2,FALSE),IFERROR(VLOOKUP(D32&amp;"_"&amp;K32&amp;"_"&amp;data!$A$3,INDIRECT("A"&amp;ROW()+1&amp;":$D$100"),2,FALSE),IFERROR(VLOOKUP(D32&amp;"_"&amp;K32&amp;"_"&amp;data!$A$4,INDIRECT("A"&amp;ROW()+1&amp;":$D$100"),2,FALSE),IFERROR(VLOOKUP(D32&amp;"_"&amp;K32&amp;"_"&amp;data!$A$5,INDIRECT("A"&amp;ROW()+1&amp;":$D$100"),2,FALSE),IFERROR(VLOOKUP(D32&amp;"_"&amp;K32&amp;"_"&amp;data!$A$6,INDIRECT("A"&amp;ROW()+1&amp;":$D$100"),2,FALSE),IFERROR(VLOOKUP(D32&amp;"_"&amp;K32&amp;"_"&amp;data!$A$7,INDIRECT("A"&amp;ROW()+1&amp;":$D$100"),2,FALSE),VLOOKUP(D32&amp;"_"&amp;K32&amp;"_"&amp;data!$A$8,INDIRECT("A"&amp;ROW()+1&amp;":$D$100"),2,FALSE)))))))-OFFSET(O32,1,1),"")</f>
        <v>3.6805555555555425E-2</v>
      </c>
      <c r="P32" s="7">
        <f t="shared" ca="1" si="2"/>
        <v>0.59791666666666632</v>
      </c>
      <c r="Q32" s="2">
        <f t="shared" si="18"/>
        <v>5</v>
      </c>
      <c r="R32" s="24">
        <f t="shared" si="19"/>
        <v>1</v>
      </c>
      <c r="S32" s="24">
        <f t="shared" si="20"/>
        <v>2</v>
      </c>
      <c r="T32" s="24">
        <f t="shared" si="17"/>
        <v>110</v>
      </c>
      <c r="U32" s="24">
        <v>1</v>
      </c>
      <c r="V32" s="68" t="s">
        <v>53</v>
      </c>
      <c r="W32" s="68"/>
      <c r="X32" s="40">
        <f>SUM(X26:X31)</f>
        <v>128</v>
      </c>
      <c r="AB32" s="42"/>
    </row>
    <row r="33" spans="1:28" ht="20.100000000000001" customHeight="1" x14ac:dyDescent="0.15">
      <c r="A33" s="52" t="str">
        <f t="shared" si="0"/>
        <v>ｼﾆｱⅡB級戦_St_準決勝</v>
      </c>
      <c r="B33" s="7">
        <f ca="1">P33</f>
        <v>0.60138888888888853</v>
      </c>
      <c r="C33" s="23">
        <v>22</v>
      </c>
      <c r="D33" s="24" t="s">
        <v>48</v>
      </c>
      <c r="E33" s="24" t="s">
        <v>22</v>
      </c>
      <c r="F33" s="24">
        <v>1</v>
      </c>
      <c r="G33" s="24">
        <v>6</v>
      </c>
      <c r="H33" s="24" t="s">
        <v>122</v>
      </c>
      <c r="I33" s="24">
        <v>10</v>
      </c>
      <c r="J33" s="2"/>
      <c r="K33" s="24" t="s">
        <v>99</v>
      </c>
      <c r="L33" s="44">
        <f t="shared" si="5"/>
        <v>0.6</v>
      </c>
      <c r="M33" s="45">
        <f t="shared" si="6"/>
        <v>10</v>
      </c>
      <c r="N33" s="45">
        <f t="shared" si="7"/>
        <v>6</v>
      </c>
      <c r="O33" s="1">
        <f ca="1">IFERROR(IFERROR(VLOOKUP(D33&amp;"_"&amp;K33&amp;"_"&amp;data!$A$2,INDIRECT("A"&amp;ROW()+1&amp;":$D$100"),2,FALSE),IFERROR(VLOOKUP(D33&amp;"_"&amp;K33&amp;"_"&amp;data!$A$3,INDIRECT("A"&amp;ROW()+1&amp;":$D$100"),2,FALSE),IFERROR(VLOOKUP(D33&amp;"_"&amp;K33&amp;"_"&amp;data!$A$4,INDIRECT("A"&amp;ROW()+1&amp;":$D$100"),2,FALSE),IFERROR(VLOOKUP(D33&amp;"_"&amp;K33&amp;"_"&amp;data!$A$5,INDIRECT("A"&amp;ROW()+1&amp;":$D$100"),2,FALSE),IFERROR(VLOOKUP(D33&amp;"_"&amp;K33&amp;"_"&amp;data!$A$6,INDIRECT("A"&amp;ROW()+1&amp;":$D$100"),2,FALSE),IFERROR(VLOOKUP(D33&amp;"_"&amp;K33&amp;"_"&amp;data!$A$7,INDIRECT("A"&amp;ROW()+1&amp;":$D$100"),2,FALSE),VLOOKUP(D33&amp;"_"&amp;K33&amp;"_"&amp;data!$A$8,INDIRECT("A"&amp;ROW()+1&amp;":$D$100"),2,FALSE)))))))-OFFSET(O33,1,1),"")</f>
        <v>3.6111111111110983E-2</v>
      </c>
      <c r="P33" s="7">
        <f t="shared" ca="1" si="2"/>
        <v>0.60138888888888853</v>
      </c>
      <c r="Q33" s="2">
        <f t="shared" si="18"/>
        <v>6</v>
      </c>
      <c r="R33" s="24">
        <f t="shared" si="19"/>
        <v>1</v>
      </c>
      <c r="S33" s="24">
        <f t="shared" si="20"/>
        <v>3</v>
      </c>
      <c r="T33" s="24">
        <f t="shared" si="17"/>
        <v>110</v>
      </c>
      <c r="U33" s="24">
        <v>0</v>
      </c>
      <c r="V33" s="68" t="s">
        <v>54</v>
      </c>
      <c r="W33" s="68"/>
      <c r="X33" s="40">
        <f>X15+X32</f>
        <v>199</v>
      </c>
      <c r="AB33" s="42"/>
    </row>
    <row r="34" spans="1:28" ht="20.100000000000001" customHeight="1" x14ac:dyDescent="0.15">
      <c r="A34" s="52" t="str">
        <f t="shared" si="0"/>
        <v>C級戦_St_3次予選</v>
      </c>
      <c r="B34" s="7">
        <f t="shared" ca="1" si="1"/>
        <v>0.60555555555555518</v>
      </c>
      <c r="C34" s="23">
        <v>23</v>
      </c>
      <c r="D34" s="24" t="s">
        <v>17</v>
      </c>
      <c r="E34" s="24" t="s">
        <v>40</v>
      </c>
      <c r="F34" s="24">
        <v>2</v>
      </c>
      <c r="G34" s="24">
        <v>12</v>
      </c>
      <c r="H34" s="24" t="s">
        <v>122</v>
      </c>
      <c r="I34" s="24">
        <v>24</v>
      </c>
      <c r="J34" s="2"/>
      <c r="K34" s="24" t="s">
        <v>99</v>
      </c>
      <c r="L34" s="44">
        <f t="shared" si="5"/>
        <v>0.5</v>
      </c>
      <c r="M34" s="45">
        <f t="shared" si="6"/>
        <v>12</v>
      </c>
      <c r="N34" s="45">
        <f t="shared" si="7"/>
        <v>6</v>
      </c>
      <c r="O34" s="1">
        <f ca="1">IFERROR(IFERROR(VLOOKUP(D34&amp;"_"&amp;K34&amp;"_"&amp;data!$A$2,INDIRECT("A"&amp;ROW()+1&amp;":$D$100"),2,FALSE),IFERROR(VLOOKUP(D34&amp;"_"&amp;K34&amp;"_"&amp;data!$A$3,INDIRECT("A"&amp;ROW()+1&amp;":$D$100"),2,FALSE),IFERROR(VLOOKUP(D34&amp;"_"&amp;K34&amp;"_"&amp;data!$A$4,INDIRECT("A"&amp;ROW()+1&amp;":$D$100"),2,FALSE),IFERROR(VLOOKUP(D34&amp;"_"&amp;K34&amp;"_"&amp;data!$A$5,INDIRECT("A"&amp;ROW()+1&amp;":$D$100"),2,FALSE),IFERROR(VLOOKUP(D34&amp;"_"&amp;K34&amp;"_"&amp;data!$A$6,INDIRECT("A"&amp;ROW()+1&amp;":$D$100"),2,FALSE),IFERROR(VLOOKUP(D34&amp;"_"&amp;K34&amp;"_"&amp;data!$A$7,INDIRECT("A"&amp;ROW()+1&amp;":$D$100"),2,FALSE),VLOOKUP(D34&amp;"_"&amp;K34&amp;"_"&amp;data!$A$8,INDIRECT("A"&amp;ROW()+1&amp;":$D$100"),2,FALSE)))))))-OFFSET(O34,1,1),"")</f>
        <v>1.041666666666663E-2</v>
      </c>
      <c r="P34" s="7">
        <f t="shared" ca="1" si="2"/>
        <v>0.60555555555555518</v>
      </c>
      <c r="Q34" s="2">
        <f t="shared" si="18"/>
        <v>11</v>
      </c>
      <c r="R34" s="24">
        <f t="shared" si="19"/>
        <v>2</v>
      </c>
      <c r="S34" s="24">
        <f t="shared" si="20"/>
        <v>3</v>
      </c>
      <c r="T34" s="24">
        <f t="shared" si="17"/>
        <v>110</v>
      </c>
      <c r="U34" s="24">
        <v>0</v>
      </c>
      <c r="V34" s="15"/>
      <c r="W34" s="15"/>
      <c r="X34" s="15"/>
      <c r="AB34" s="42"/>
    </row>
    <row r="35" spans="1:28" ht="20.100000000000001" customHeight="1" x14ac:dyDescent="0.15">
      <c r="A35" s="52" t="str">
        <f t="shared" si="0"/>
        <v>ｼﾆｱⅢB級戦_St_準決勝</v>
      </c>
      <c r="B35" s="7">
        <f ca="1">P35</f>
        <v>0.61319444444444404</v>
      </c>
      <c r="C35" s="23">
        <v>24</v>
      </c>
      <c r="D35" s="24" t="s">
        <v>47</v>
      </c>
      <c r="E35" s="24" t="s">
        <v>22</v>
      </c>
      <c r="F35" s="24">
        <v>1</v>
      </c>
      <c r="G35" s="24">
        <v>6</v>
      </c>
      <c r="H35" s="24" t="s">
        <v>125</v>
      </c>
      <c r="I35" s="24">
        <v>11</v>
      </c>
      <c r="J35" s="2"/>
      <c r="K35" s="24" t="s">
        <v>99</v>
      </c>
      <c r="L35" s="44">
        <f t="shared" si="5"/>
        <v>0.54545454545454541</v>
      </c>
      <c r="M35" s="45">
        <f t="shared" si="6"/>
        <v>11</v>
      </c>
      <c r="N35" s="45">
        <f t="shared" si="7"/>
        <v>6</v>
      </c>
      <c r="O35" s="1">
        <f ca="1">IFERROR(IFERROR(VLOOKUP(D35&amp;"_"&amp;K35&amp;"_"&amp;data!$A$2,INDIRECT("A"&amp;ROW()+1&amp;":$D$100"),2,FALSE),IFERROR(VLOOKUP(D35&amp;"_"&amp;K35&amp;"_"&amp;data!$A$3,INDIRECT("A"&amp;ROW()+1&amp;":$D$100"),2,FALSE),IFERROR(VLOOKUP(D35&amp;"_"&amp;K35&amp;"_"&amp;data!$A$4,INDIRECT("A"&amp;ROW()+1&amp;":$D$100"),2,FALSE),IFERROR(VLOOKUP(D35&amp;"_"&amp;K35&amp;"_"&amp;data!$A$5,INDIRECT("A"&amp;ROW()+1&amp;":$D$100"),2,FALSE),IFERROR(VLOOKUP(D35&amp;"_"&amp;K35&amp;"_"&amp;data!$A$6,INDIRECT("A"&amp;ROW()+1&amp;":$D$100"),2,FALSE),IFERROR(VLOOKUP(D35&amp;"_"&amp;K35&amp;"_"&amp;data!$A$7,INDIRECT("A"&amp;ROW()+1&amp;":$D$100"),2,FALSE),VLOOKUP(D35&amp;"_"&amp;K35&amp;"_"&amp;data!$A$8,INDIRECT("A"&amp;ROW()+1&amp;":$D$100"),2,FALSE)))))))-OFFSET(O35,1,1),"")</f>
        <v>1.8055555555555491E-2</v>
      </c>
      <c r="P35" s="7">
        <f t="shared" ca="1" si="2"/>
        <v>0.61319444444444404</v>
      </c>
      <c r="Q35" s="2">
        <f t="shared" si="18"/>
        <v>5</v>
      </c>
      <c r="R35" s="24">
        <f t="shared" si="19"/>
        <v>1</v>
      </c>
      <c r="S35" s="24">
        <f t="shared" si="20"/>
        <v>2</v>
      </c>
      <c r="T35" s="24">
        <f t="shared" si="17"/>
        <v>110</v>
      </c>
      <c r="U35" s="24">
        <v>1</v>
      </c>
      <c r="V35" s="15"/>
      <c r="W35" s="15"/>
      <c r="X35" s="15"/>
      <c r="AB35" s="42"/>
    </row>
    <row r="36" spans="1:28" ht="20.100000000000001" customHeight="1" x14ac:dyDescent="0.15">
      <c r="A36" s="52" t="str">
        <f t="shared" si="0"/>
        <v/>
      </c>
      <c r="B36" s="7">
        <f t="shared" ca="1" si="1"/>
        <v>0.61666666666666625</v>
      </c>
      <c r="C36" s="69" t="s">
        <v>30</v>
      </c>
      <c r="D36" s="67"/>
      <c r="E36" s="67"/>
      <c r="F36" s="67"/>
      <c r="G36" s="67"/>
      <c r="H36" s="67"/>
      <c r="I36" s="67"/>
      <c r="J36" s="2"/>
      <c r="K36" s="24"/>
      <c r="L36" s="44" t="str">
        <f t="shared" si="5"/>
        <v/>
      </c>
      <c r="M36" s="45" t="str">
        <f t="shared" si="6"/>
        <v/>
      </c>
      <c r="N36" s="45" t="str">
        <f t="shared" si="7"/>
        <v/>
      </c>
      <c r="O36" s="1" t="str">
        <f ca="1">IFERROR(IFERROR(VLOOKUP(D36&amp;"_"&amp;K36&amp;"_"&amp;data!$A$2,INDIRECT("A"&amp;ROW()+1&amp;":$D$100"),2,FALSE),IFERROR(VLOOKUP(D36&amp;"_"&amp;K36&amp;"_"&amp;data!$A$3,INDIRECT("A"&amp;ROW()+1&amp;":$D$100"),2,FALSE),IFERROR(VLOOKUP(D36&amp;"_"&amp;K36&amp;"_"&amp;data!$A$4,INDIRECT("A"&amp;ROW()+1&amp;":$D$100"),2,FALSE),IFERROR(VLOOKUP(D36&amp;"_"&amp;K36&amp;"_"&amp;data!$A$5,INDIRECT("A"&amp;ROW()+1&amp;":$D$100"),2,FALSE),IFERROR(VLOOKUP(D36&amp;"_"&amp;K36&amp;"_"&amp;data!$A$6,INDIRECT("A"&amp;ROW()+1&amp;":$D$100"),2,FALSE),IFERROR(VLOOKUP(D36&amp;"_"&amp;K36&amp;"_"&amp;data!$A$7,INDIRECT("A"&amp;ROW()+1&amp;":$D$100"),2,FALSE),VLOOKUP(D36&amp;"_"&amp;K36&amp;"_"&amp;data!$A$8,INDIRECT("A"&amp;ROW()+1&amp;":$D$100"),2,FALSE)))))))-OFFSET(O36,1,1),"")</f>
        <v/>
      </c>
      <c r="P36" s="7">
        <f t="shared" ca="1" si="2"/>
        <v>0.61666666666666625</v>
      </c>
      <c r="Q36" s="8">
        <v>10</v>
      </c>
      <c r="R36" s="11">
        <f>SUM(Q30:Q35)</f>
        <v>53</v>
      </c>
      <c r="S36" s="12" t="s">
        <v>1</v>
      </c>
      <c r="T36" s="24"/>
      <c r="U36" s="24"/>
      <c r="V36" s="15"/>
      <c r="W36" s="15"/>
      <c r="X36" s="15"/>
      <c r="Y36" s="42"/>
      <c r="Z36" s="42"/>
      <c r="AA36" s="42"/>
      <c r="AB36" s="42"/>
    </row>
    <row r="37" spans="1:28" ht="20.100000000000001" customHeight="1" x14ac:dyDescent="0.15">
      <c r="A37" s="52" t="str">
        <f t="shared" si="0"/>
        <v>C級戦_St_準決勝</v>
      </c>
      <c r="B37" s="7">
        <f t="shared" ca="1" si="1"/>
        <v>0.62361111111111067</v>
      </c>
      <c r="C37" s="24">
        <v>25</v>
      </c>
      <c r="D37" s="24" t="s">
        <v>17</v>
      </c>
      <c r="E37" s="24" t="s">
        <v>22</v>
      </c>
      <c r="F37" s="24">
        <v>1</v>
      </c>
      <c r="G37" s="24">
        <v>6</v>
      </c>
      <c r="H37" s="24" t="s">
        <v>122</v>
      </c>
      <c r="I37" s="24">
        <v>12</v>
      </c>
      <c r="J37" s="2"/>
      <c r="K37" s="24" t="s">
        <v>99</v>
      </c>
      <c r="L37" s="44">
        <f t="shared" si="5"/>
        <v>0.5</v>
      </c>
      <c r="M37" s="45">
        <f t="shared" si="6"/>
        <v>12</v>
      </c>
      <c r="N37" s="45">
        <f t="shared" si="7"/>
        <v>6</v>
      </c>
      <c r="O37" s="1">
        <f ca="1">IFERROR(IFERROR(VLOOKUP(D37&amp;"_"&amp;K37&amp;"_"&amp;data!$A$2,INDIRECT("A"&amp;ROW()+1&amp;":$D$100"),2,FALSE),IFERROR(VLOOKUP(D37&amp;"_"&amp;K37&amp;"_"&amp;data!$A$3,INDIRECT("A"&amp;ROW()+1&amp;":$D$100"),2,FALSE),IFERROR(VLOOKUP(D37&amp;"_"&amp;K37&amp;"_"&amp;data!$A$4,INDIRECT("A"&amp;ROW()+1&amp;":$D$100"),2,FALSE),IFERROR(VLOOKUP(D37&amp;"_"&amp;K37&amp;"_"&amp;data!$A$5,INDIRECT("A"&amp;ROW()+1&amp;":$D$100"),2,FALSE),IFERROR(VLOOKUP(D37&amp;"_"&amp;K37&amp;"_"&amp;data!$A$6,INDIRECT("A"&amp;ROW()+1&amp;":$D$100"),2,FALSE),IFERROR(VLOOKUP(D37&amp;"_"&amp;K37&amp;"_"&amp;data!$A$7,INDIRECT("A"&amp;ROW()+1&amp;":$D$100"),2,FALSE),VLOOKUP(D37&amp;"_"&amp;K37&amp;"_"&amp;data!$A$8,INDIRECT("A"&amp;ROW()+1&amp;":$D$100"),2,FALSE)))))))-OFFSET(O37,1,1),"")</f>
        <v>1.8749999999999933E-2</v>
      </c>
      <c r="P37" s="7">
        <f t="shared" ca="1" si="2"/>
        <v>0.62361111111111067</v>
      </c>
      <c r="Q37" s="2">
        <f t="shared" ref="Q37:Q43" si="21">INT((R37*S37*T37)/60+0.99+U37)</f>
        <v>6</v>
      </c>
      <c r="R37" s="24">
        <f t="shared" ref="R37:R43" si="22">F37</f>
        <v>1</v>
      </c>
      <c r="S37" s="24">
        <f t="shared" ref="S37:S43" si="23">IF(H37&gt;0,LEN(H37),"")</f>
        <v>3</v>
      </c>
      <c r="T37" s="24">
        <f t="shared" ref="T37" si="24">75+5+30</f>
        <v>110</v>
      </c>
      <c r="U37" s="24">
        <v>0</v>
      </c>
      <c r="V37" s="47"/>
      <c r="W37" s="47"/>
      <c r="X37" s="47"/>
      <c r="Y37" s="42"/>
      <c r="Z37" s="42"/>
      <c r="AA37" s="42"/>
      <c r="AB37" s="42"/>
    </row>
    <row r="38" spans="1:28" ht="20.100000000000001" customHeight="1" x14ac:dyDescent="0.15">
      <c r="A38" s="52" t="str">
        <f t="shared" si="0"/>
        <v>2級戦_St_決勝</v>
      </c>
      <c r="B38" s="7">
        <f t="shared" ca="1" si="1"/>
        <v>0.62777777777777732</v>
      </c>
      <c r="C38" s="24">
        <v>26</v>
      </c>
      <c r="D38" s="24" t="s">
        <v>21</v>
      </c>
      <c r="E38" s="24" t="s">
        <v>32</v>
      </c>
      <c r="F38" s="24">
        <v>1</v>
      </c>
      <c r="G38" s="24" t="s">
        <v>33</v>
      </c>
      <c r="H38" s="24" t="s">
        <v>123</v>
      </c>
      <c r="I38" s="24">
        <v>6</v>
      </c>
      <c r="J38" s="2"/>
      <c r="K38" s="24" t="s">
        <v>99</v>
      </c>
      <c r="L38" s="44" t="str">
        <f t="shared" si="5"/>
        <v/>
      </c>
      <c r="M38" s="45">
        <f t="shared" si="6"/>
        <v>6</v>
      </c>
      <c r="N38" s="45" t="str">
        <f t="shared" si="7"/>
        <v/>
      </c>
      <c r="O38" s="1" t="str">
        <f ca="1">IFERROR(IFERROR(VLOOKUP(D38&amp;"_"&amp;K38&amp;"_"&amp;data!$A$2,INDIRECT("A"&amp;ROW()+1&amp;":$D$100"),2,FALSE),IFERROR(VLOOKUP(D38&amp;"_"&amp;K38&amp;"_"&amp;data!$A$3,INDIRECT("A"&amp;ROW()+1&amp;":$D$100"),2,FALSE),IFERROR(VLOOKUP(D38&amp;"_"&amp;K38&amp;"_"&amp;data!$A$4,INDIRECT("A"&amp;ROW()+1&amp;":$D$100"),2,FALSE),IFERROR(VLOOKUP(D38&amp;"_"&amp;K38&amp;"_"&amp;data!$A$5,INDIRECT("A"&amp;ROW()+1&amp;":$D$100"),2,FALSE),IFERROR(VLOOKUP(D38&amp;"_"&amp;K38&amp;"_"&amp;data!$A$6,INDIRECT("A"&amp;ROW()+1&amp;":$D$100"),2,FALSE),IFERROR(VLOOKUP(D38&amp;"_"&amp;K38&amp;"_"&amp;data!$A$7,INDIRECT("A"&amp;ROW()+1&amp;":$D$100"),2,FALSE),VLOOKUP(D38&amp;"_"&amp;K38&amp;"_"&amp;data!$A$8,INDIRECT("A"&amp;ROW()+1&amp;":$D$100"),2,FALSE)))))))-OFFSET(O38,1,1),"")</f>
        <v/>
      </c>
      <c r="P38" s="7">
        <f t="shared" ca="1" si="2"/>
        <v>0.62777777777777732</v>
      </c>
      <c r="Q38" s="2">
        <f t="shared" si="21"/>
        <v>5</v>
      </c>
      <c r="R38" s="24">
        <f t="shared" si="22"/>
        <v>1</v>
      </c>
      <c r="S38" s="24">
        <f t="shared" si="23"/>
        <v>2</v>
      </c>
      <c r="T38" s="24">
        <f>90+5+25</f>
        <v>120</v>
      </c>
      <c r="U38" s="24">
        <v>1</v>
      </c>
      <c r="V38" s="47"/>
      <c r="W38" s="47"/>
      <c r="X38" s="47"/>
      <c r="Y38" s="42"/>
      <c r="Z38" s="42"/>
      <c r="AA38" s="42"/>
      <c r="AB38" s="42"/>
    </row>
    <row r="39" spans="1:28" ht="20.100000000000001" customHeight="1" x14ac:dyDescent="0.15">
      <c r="A39" s="52" t="str">
        <f t="shared" si="0"/>
        <v>1級戦_St_決勝</v>
      </c>
      <c r="B39" s="7">
        <f ca="1">P39</f>
        <v>0.63124999999999953</v>
      </c>
      <c r="C39" s="24">
        <v>27</v>
      </c>
      <c r="D39" s="24" t="s">
        <v>29</v>
      </c>
      <c r="E39" s="24" t="s">
        <v>32</v>
      </c>
      <c r="F39" s="24">
        <v>1</v>
      </c>
      <c r="G39" s="24" t="s">
        <v>33</v>
      </c>
      <c r="H39" s="24" t="s">
        <v>124</v>
      </c>
      <c r="I39" s="24">
        <v>6</v>
      </c>
      <c r="J39" s="2"/>
      <c r="K39" s="24" t="s">
        <v>99</v>
      </c>
      <c r="L39" s="44" t="str">
        <f t="shared" si="5"/>
        <v/>
      </c>
      <c r="M39" s="45">
        <f t="shared" si="6"/>
        <v>6</v>
      </c>
      <c r="N39" s="45" t="str">
        <f t="shared" si="7"/>
        <v/>
      </c>
      <c r="O39" s="1" t="str">
        <f ca="1">IFERROR(IFERROR(VLOOKUP(D39&amp;"_"&amp;K39&amp;"_"&amp;data!$A$2,INDIRECT("A"&amp;ROW()+1&amp;":$D$100"),2,FALSE),IFERROR(VLOOKUP(D39&amp;"_"&amp;K39&amp;"_"&amp;data!$A$3,INDIRECT("A"&amp;ROW()+1&amp;":$D$100"),2,FALSE),IFERROR(VLOOKUP(D39&amp;"_"&amp;K39&amp;"_"&amp;data!$A$4,INDIRECT("A"&amp;ROW()+1&amp;":$D$100"),2,FALSE),IFERROR(VLOOKUP(D39&amp;"_"&amp;K39&amp;"_"&amp;data!$A$5,INDIRECT("A"&amp;ROW()+1&amp;":$D$100"),2,FALSE),IFERROR(VLOOKUP(D39&amp;"_"&amp;K39&amp;"_"&amp;data!$A$6,INDIRECT("A"&amp;ROW()+1&amp;":$D$100"),2,FALSE),IFERROR(VLOOKUP(D39&amp;"_"&amp;K39&amp;"_"&amp;data!$A$7,INDIRECT("A"&amp;ROW()+1&amp;":$D$100"),2,FALSE),VLOOKUP(D39&amp;"_"&amp;K39&amp;"_"&amp;data!$A$8,INDIRECT("A"&amp;ROW()+1&amp;":$D$100"),2,FALSE)))))))-OFFSET(O39,1,1),"")</f>
        <v/>
      </c>
      <c r="P39" s="7">
        <f t="shared" ca="1" si="2"/>
        <v>0.63124999999999953</v>
      </c>
      <c r="Q39" s="2">
        <f t="shared" si="21"/>
        <v>5</v>
      </c>
      <c r="R39" s="24">
        <f t="shared" si="22"/>
        <v>1</v>
      </c>
      <c r="S39" s="24">
        <f t="shared" si="23"/>
        <v>2</v>
      </c>
      <c r="T39" s="24">
        <f t="shared" ref="T39:T43" si="25">90+5+25</f>
        <v>120</v>
      </c>
      <c r="U39" s="24">
        <v>1</v>
      </c>
      <c r="V39" s="47"/>
      <c r="W39" s="47"/>
      <c r="X39" s="47"/>
      <c r="Y39" s="42"/>
      <c r="Z39" s="42"/>
      <c r="AA39" s="42"/>
      <c r="AB39" s="42"/>
    </row>
    <row r="40" spans="1:28" ht="20.100000000000001" customHeight="1" x14ac:dyDescent="0.15">
      <c r="A40" s="52" t="str">
        <f t="shared" si="0"/>
        <v>ｼﾆｱⅢB級戦_St_決勝</v>
      </c>
      <c r="B40" s="7">
        <f t="shared" ca="1" si="1"/>
        <v>0.63472222222222174</v>
      </c>
      <c r="C40" s="24">
        <v>28</v>
      </c>
      <c r="D40" s="24" t="s">
        <v>47</v>
      </c>
      <c r="E40" s="24" t="s">
        <v>32</v>
      </c>
      <c r="F40" s="24">
        <v>1</v>
      </c>
      <c r="G40" s="24" t="s">
        <v>33</v>
      </c>
      <c r="H40" s="24" t="s">
        <v>125</v>
      </c>
      <c r="I40" s="24">
        <v>6</v>
      </c>
      <c r="J40" s="2"/>
      <c r="K40" s="24" t="s">
        <v>99</v>
      </c>
      <c r="L40" s="44" t="str">
        <f t="shared" si="5"/>
        <v/>
      </c>
      <c r="M40" s="45">
        <f t="shared" si="6"/>
        <v>6</v>
      </c>
      <c r="N40" s="45" t="str">
        <f t="shared" si="7"/>
        <v/>
      </c>
      <c r="O40" s="1" t="str">
        <f ca="1">IFERROR(IFERROR(VLOOKUP(D40&amp;"_"&amp;K40&amp;"_"&amp;data!$A$2,INDIRECT("A"&amp;ROW()+1&amp;":$D$100"),2,FALSE),IFERROR(VLOOKUP(D40&amp;"_"&amp;K40&amp;"_"&amp;data!$A$3,INDIRECT("A"&amp;ROW()+1&amp;":$D$100"),2,FALSE),IFERROR(VLOOKUP(D40&amp;"_"&amp;K40&amp;"_"&amp;data!$A$4,INDIRECT("A"&amp;ROW()+1&amp;":$D$100"),2,FALSE),IFERROR(VLOOKUP(D40&amp;"_"&amp;K40&amp;"_"&amp;data!$A$5,INDIRECT("A"&amp;ROW()+1&amp;":$D$100"),2,FALSE),IFERROR(VLOOKUP(D40&amp;"_"&amp;K40&amp;"_"&amp;data!$A$6,INDIRECT("A"&amp;ROW()+1&amp;":$D$100"),2,FALSE),IFERROR(VLOOKUP(D40&amp;"_"&amp;K40&amp;"_"&amp;data!$A$7,INDIRECT("A"&amp;ROW()+1&amp;":$D$100"),2,FALSE),VLOOKUP(D40&amp;"_"&amp;K40&amp;"_"&amp;data!$A$8,INDIRECT("A"&amp;ROW()+1&amp;":$D$100"),2,FALSE)))))))-OFFSET(O40,1,1),"")</f>
        <v/>
      </c>
      <c r="P40" s="7">
        <f t="shared" ca="1" si="2"/>
        <v>0.63472222222222174</v>
      </c>
      <c r="Q40" s="2">
        <f t="shared" si="21"/>
        <v>5</v>
      </c>
      <c r="R40" s="24">
        <f t="shared" si="22"/>
        <v>1</v>
      </c>
      <c r="S40" s="24">
        <f t="shared" si="23"/>
        <v>2</v>
      </c>
      <c r="T40" s="24">
        <f t="shared" si="25"/>
        <v>120</v>
      </c>
      <c r="U40" s="24">
        <v>1</v>
      </c>
      <c r="V40" s="47"/>
      <c r="W40" s="47"/>
      <c r="X40" s="47"/>
      <c r="Y40" s="42"/>
      <c r="Z40" s="42"/>
      <c r="AA40" s="42"/>
      <c r="AB40" s="42"/>
    </row>
    <row r="41" spans="1:28" ht="20.100000000000001" customHeight="1" x14ac:dyDescent="0.15">
      <c r="A41" s="52" t="str">
        <f t="shared" si="0"/>
        <v>ｼﾆｱⅢC級戦_St_決勝</v>
      </c>
      <c r="B41" s="7">
        <f t="shared" ca="1" si="1"/>
        <v>0.63819444444444395</v>
      </c>
      <c r="C41" s="24">
        <v>29</v>
      </c>
      <c r="D41" s="24" t="s">
        <v>46</v>
      </c>
      <c r="E41" s="24" t="s">
        <v>32</v>
      </c>
      <c r="F41" s="24">
        <v>1</v>
      </c>
      <c r="G41" s="24" t="s">
        <v>33</v>
      </c>
      <c r="H41" s="24" t="s">
        <v>123</v>
      </c>
      <c r="I41" s="24">
        <v>6</v>
      </c>
      <c r="J41" s="2"/>
      <c r="K41" s="24" t="s">
        <v>99</v>
      </c>
      <c r="L41" s="44" t="str">
        <f t="shared" si="5"/>
        <v/>
      </c>
      <c r="M41" s="45">
        <f t="shared" si="6"/>
        <v>6</v>
      </c>
      <c r="N41" s="45" t="str">
        <f t="shared" si="7"/>
        <v/>
      </c>
      <c r="O41" s="1" t="str">
        <f ca="1">IFERROR(IFERROR(VLOOKUP(D41&amp;"_"&amp;K41&amp;"_"&amp;data!$A$2,INDIRECT("A"&amp;ROW()+1&amp;":$D$100"),2,FALSE),IFERROR(VLOOKUP(D41&amp;"_"&amp;K41&amp;"_"&amp;data!$A$3,INDIRECT("A"&amp;ROW()+1&amp;":$D$100"),2,FALSE),IFERROR(VLOOKUP(D41&amp;"_"&amp;K41&amp;"_"&amp;data!$A$4,INDIRECT("A"&amp;ROW()+1&amp;":$D$100"),2,FALSE),IFERROR(VLOOKUP(D41&amp;"_"&amp;K41&amp;"_"&amp;data!$A$5,INDIRECT("A"&amp;ROW()+1&amp;":$D$100"),2,FALSE),IFERROR(VLOOKUP(D41&amp;"_"&amp;K41&amp;"_"&amp;data!$A$6,INDIRECT("A"&amp;ROW()+1&amp;":$D$100"),2,FALSE),IFERROR(VLOOKUP(D41&amp;"_"&amp;K41&amp;"_"&amp;data!$A$7,INDIRECT("A"&amp;ROW()+1&amp;":$D$100"),2,FALSE),VLOOKUP(D41&amp;"_"&amp;K41&amp;"_"&amp;data!$A$8,INDIRECT("A"&amp;ROW()+1&amp;":$D$100"),2,FALSE)))))))-OFFSET(O41,1,1),"")</f>
        <v/>
      </c>
      <c r="P41" s="7">
        <f t="shared" ca="1" si="2"/>
        <v>0.63819444444444395</v>
      </c>
      <c r="Q41" s="2">
        <f t="shared" si="21"/>
        <v>5</v>
      </c>
      <c r="R41" s="24">
        <f t="shared" si="22"/>
        <v>1</v>
      </c>
      <c r="S41" s="24">
        <f t="shared" si="23"/>
        <v>2</v>
      </c>
      <c r="T41" s="24">
        <f t="shared" si="25"/>
        <v>120</v>
      </c>
      <c r="U41" s="24">
        <v>1</v>
      </c>
      <c r="V41" s="47"/>
      <c r="W41" s="47"/>
      <c r="X41" s="47"/>
      <c r="Y41" s="42"/>
      <c r="Z41" s="42"/>
      <c r="AA41" s="42"/>
      <c r="AB41" s="42"/>
    </row>
    <row r="42" spans="1:28" ht="20.100000000000001" customHeight="1" x14ac:dyDescent="0.15">
      <c r="A42" s="52" t="str">
        <f t="shared" si="0"/>
        <v>ｼﾆｱⅡB級戦_St_決勝</v>
      </c>
      <c r="B42" s="7">
        <f t="shared" ca="1" si="1"/>
        <v>0.64166666666666616</v>
      </c>
      <c r="C42" s="24">
        <v>30</v>
      </c>
      <c r="D42" s="24" t="s">
        <v>48</v>
      </c>
      <c r="E42" s="24" t="s">
        <v>32</v>
      </c>
      <c r="F42" s="24">
        <v>1</v>
      </c>
      <c r="G42" s="24" t="s">
        <v>33</v>
      </c>
      <c r="H42" s="24" t="s">
        <v>122</v>
      </c>
      <c r="I42" s="24">
        <v>6</v>
      </c>
      <c r="J42" s="2"/>
      <c r="K42" s="24" t="s">
        <v>99</v>
      </c>
      <c r="L42" s="44" t="str">
        <f t="shared" si="5"/>
        <v/>
      </c>
      <c r="M42" s="45">
        <f t="shared" si="6"/>
        <v>6</v>
      </c>
      <c r="N42" s="45" t="str">
        <f t="shared" si="7"/>
        <v/>
      </c>
      <c r="O42" s="1" t="str">
        <f ca="1">IFERROR(IFERROR(VLOOKUP(D42&amp;"_"&amp;K42&amp;"_"&amp;data!$A$2,INDIRECT("A"&amp;ROW()+1&amp;":$D$100"),2,FALSE),IFERROR(VLOOKUP(D42&amp;"_"&amp;K42&amp;"_"&amp;data!$A$3,INDIRECT("A"&amp;ROW()+1&amp;":$D$100"),2,FALSE),IFERROR(VLOOKUP(D42&amp;"_"&amp;K42&amp;"_"&amp;data!$A$4,INDIRECT("A"&amp;ROW()+1&amp;":$D$100"),2,FALSE),IFERROR(VLOOKUP(D42&amp;"_"&amp;K42&amp;"_"&amp;data!$A$5,INDIRECT("A"&amp;ROW()+1&amp;":$D$100"),2,FALSE),IFERROR(VLOOKUP(D42&amp;"_"&amp;K42&amp;"_"&amp;data!$A$6,INDIRECT("A"&amp;ROW()+1&amp;":$D$100"),2,FALSE),IFERROR(VLOOKUP(D42&amp;"_"&amp;K42&amp;"_"&amp;data!$A$7,INDIRECT("A"&amp;ROW()+1&amp;":$D$100"),2,FALSE),VLOOKUP(D42&amp;"_"&amp;K42&amp;"_"&amp;data!$A$8,INDIRECT("A"&amp;ROW()+1&amp;":$D$100"),2,FALSE)))))))-OFFSET(O42,1,1),"")</f>
        <v/>
      </c>
      <c r="P42" s="7">
        <f t="shared" ca="1" si="2"/>
        <v>0.64166666666666616</v>
      </c>
      <c r="Q42" s="2">
        <f t="shared" si="21"/>
        <v>7</v>
      </c>
      <c r="R42" s="24">
        <f t="shared" si="22"/>
        <v>1</v>
      </c>
      <c r="S42" s="24">
        <f t="shared" si="23"/>
        <v>3</v>
      </c>
      <c r="T42" s="24">
        <f t="shared" si="25"/>
        <v>120</v>
      </c>
      <c r="U42" s="24">
        <v>1</v>
      </c>
      <c r="V42" s="47"/>
      <c r="W42" s="47"/>
      <c r="X42" s="47"/>
      <c r="Y42" s="42"/>
      <c r="Z42" s="42"/>
      <c r="AA42" s="42"/>
      <c r="AB42" s="42"/>
    </row>
    <row r="43" spans="1:28" ht="20.100000000000001" customHeight="1" x14ac:dyDescent="0.15">
      <c r="A43" s="52" t="str">
        <f t="shared" si="0"/>
        <v>C級戦_St_決勝</v>
      </c>
      <c r="B43" s="7">
        <f t="shared" ca="1" si="1"/>
        <v>0.64652777777777726</v>
      </c>
      <c r="C43" s="24">
        <v>31</v>
      </c>
      <c r="D43" s="24" t="s">
        <v>17</v>
      </c>
      <c r="E43" s="24" t="s">
        <v>32</v>
      </c>
      <c r="F43" s="24">
        <v>1</v>
      </c>
      <c r="G43" s="24" t="s">
        <v>33</v>
      </c>
      <c r="H43" s="24" t="s">
        <v>122</v>
      </c>
      <c r="I43" s="24">
        <v>6</v>
      </c>
      <c r="J43" s="2"/>
      <c r="K43" s="24" t="s">
        <v>99</v>
      </c>
      <c r="L43" s="44" t="str">
        <f t="shared" si="5"/>
        <v/>
      </c>
      <c r="M43" s="45">
        <f t="shared" si="6"/>
        <v>6</v>
      </c>
      <c r="N43" s="45" t="str">
        <f t="shared" si="7"/>
        <v/>
      </c>
      <c r="O43" s="1" t="str">
        <f ca="1">IFERROR(IFERROR(VLOOKUP(D43&amp;"_"&amp;K43&amp;"_"&amp;data!$A$2,INDIRECT("A"&amp;ROW()+1&amp;":$D$100"),2,FALSE),IFERROR(VLOOKUP(D43&amp;"_"&amp;K43&amp;"_"&amp;data!$A$3,INDIRECT("A"&amp;ROW()+1&amp;":$D$100"),2,FALSE),IFERROR(VLOOKUP(D43&amp;"_"&amp;K43&amp;"_"&amp;data!$A$4,INDIRECT("A"&amp;ROW()+1&amp;":$D$100"),2,FALSE),IFERROR(VLOOKUP(D43&amp;"_"&amp;K43&amp;"_"&amp;data!$A$5,INDIRECT("A"&amp;ROW()+1&amp;":$D$100"),2,FALSE),IFERROR(VLOOKUP(D43&amp;"_"&amp;K43&amp;"_"&amp;data!$A$6,INDIRECT("A"&amp;ROW()+1&amp;":$D$100"),2,FALSE),IFERROR(VLOOKUP(D43&amp;"_"&amp;K43&amp;"_"&amp;data!$A$7,INDIRECT("A"&amp;ROW()+1&amp;":$D$100"),2,FALSE),VLOOKUP(D43&amp;"_"&amp;K43&amp;"_"&amp;data!$A$8,INDIRECT("A"&amp;ROW()+1&amp;":$D$100"),2,FALSE)))))))-OFFSET(O43,1,1),"")</f>
        <v/>
      </c>
      <c r="P43" s="7">
        <f t="shared" ca="1" si="2"/>
        <v>0.64652777777777726</v>
      </c>
      <c r="Q43" s="2">
        <f t="shared" si="21"/>
        <v>7</v>
      </c>
      <c r="R43" s="24">
        <f t="shared" si="22"/>
        <v>1</v>
      </c>
      <c r="S43" s="24">
        <f t="shared" si="23"/>
        <v>3</v>
      </c>
      <c r="T43" s="24">
        <f t="shared" si="25"/>
        <v>120</v>
      </c>
      <c r="U43" s="24">
        <v>1</v>
      </c>
      <c r="V43" s="47"/>
      <c r="W43" s="47"/>
      <c r="X43" s="47"/>
      <c r="Y43" s="42"/>
      <c r="Z43" s="42"/>
      <c r="AA43" s="42"/>
      <c r="AB43" s="42"/>
    </row>
    <row r="44" spans="1:28" ht="20.100000000000001" customHeight="1" x14ac:dyDescent="0.15">
      <c r="A44" s="52" t="str">
        <f t="shared" si="0"/>
        <v/>
      </c>
      <c r="B44" s="7">
        <f t="shared" ca="1" si="1"/>
        <v>0.65138888888888835</v>
      </c>
      <c r="C44" s="70" t="s">
        <v>43</v>
      </c>
      <c r="D44" s="71"/>
      <c r="E44" s="71"/>
      <c r="F44" s="71"/>
      <c r="G44" s="71"/>
      <c r="H44" s="71"/>
      <c r="I44" s="71"/>
      <c r="J44" s="2"/>
      <c r="K44" s="24"/>
      <c r="L44" s="44" t="str">
        <f t="shared" si="5"/>
        <v/>
      </c>
      <c r="M44" s="45" t="str">
        <f t="shared" si="6"/>
        <v/>
      </c>
      <c r="N44" s="45" t="str">
        <f t="shared" si="7"/>
        <v/>
      </c>
      <c r="O44" s="1" t="str">
        <f ca="1">IFERROR(IFERROR(VLOOKUP(D44&amp;"_"&amp;K44&amp;"_"&amp;data!$A$2,INDIRECT("A"&amp;ROW()+1&amp;":$D$100"),2,FALSE),IFERROR(VLOOKUP(D44&amp;"_"&amp;K44&amp;"_"&amp;data!$A$3,INDIRECT("A"&amp;ROW()+1&amp;":$D$100"),2,FALSE),IFERROR(VLOOKUP(D44&amp;"_"&amp;K44&amp;"_"&amp;data!$A$4,INDIRECT("A"&amp;ROW()+1&amp;":$D$100"),2,FALSE),IFERROR(VLOOKUP(D44&amp;"_"&amp;K44&amp;"_"&amp;data!$A$5,INDIRECT("A"&amp;ROW()+1&amp;":$D$100"),2,FALSE),IFERROR(VLOOKUP(D44&amp;"_"&amp;K44&amp;"_"&amp;data!$A$6,INDIRECT("A"&amp;ROW()+1&amp;":$D$100"),2,FALSE),IFERROR(VLOOKUP(D44&amp;"_"&amp;K44&amp;"_"&amp;data!$A$7,INDIRECT("A"&amp;ROW()+1&amp;":$D$100"),2,FALSE),VLOOKUP(D44&amp;"_"&amp;K44&amp;"_"&amp;data!$A$8,INDIRECT("A"&amp;ROW()+1&amp;":$D$100"),2,FALSE)))))))-OFFSET(O44,1,1),"")</f>
        <v/>
      </c>
      <c r="P44" s="7">
        <f t="shared" ca="1" si="2"/>
        <v>0.65138888888888835</v>
      </c>
      <c r="Q44" s="8">
        <v>15</v>
      </c>
      <c r="R44" s="11">
        <f>SUM(Q37:Q43)</f>
        <v>40</v>
      </c>
      <c r="S44" s="12" t="s">
        <v>1</v>
      </c>
      <c r="T44" s="24"/>
      <c r="U44" s="24"/>
      <c r="V44" s="47"/>
      <c r="W44" s="47"/>
      <c r="X44" s="47"/>
      <c r="Y44" s="42"/>
      <c r="Z44" s="42"/>
      <c r="AA44" s="42"/>
      <c r="AB44" s="42"/>
    </row>
    <row r="45" spans="1:28" ht="20.100000000000001" customHeight="1" x14ac:dyDescent="0.15">
      <c r="A45" s="52" t="str">
        <f t="shared" si="0"/>
        <v/>
      </c>
      <c r="B45" s="7">
        <f t="shared" ca="1" si="1"/>
        <v>0.66180555555555498</v>
      </c>
      <c r="C45" s="67" t="s">
        <v>44</v>
      </c>
      <c r="D45" s="67"/>
      <c r="E45" s="67"/>
      <c r="F45" s="67"/>
      <c r="G45" s="67"/>
      <c r="H45" s="67"/>
      <c r="I45" s="67"/>
      <c r="J45" s="2"/>
      <c r="K45" s="24"/>
      <c r="L45" s="44" t="str">
        <f t="shared" si="5"/>
        <v/>
      </c>
      <c r="M45" s="45" t="str">
        <f t="shared" si="6"/>
        <v/>
      </c>
      <c r="N45" s="45" t="str">
        <f t="shared" si="7"/>
        <v/>
      </c>
      <c r="O45" s="1" t="str">
        <f ca="1">IFERROR(IFERROR(VLOOKUP(D45&amp;"_"&amp;K45&amp;"_"&amp;data!$A$2,INDIRECT("A"&amp;ROW()+1&amp;":$D$100"),2,FALSE),IFERROR(VLOOKUP(D45&amp;"_"&amp;K45&amp;"_"&amp;data!$A$3,INDIRECT("A"&amp;ROW()+1&amp;":$D$100"),2,FALSE),IFERROR(VLOOKUP(D45&amp;"_"&amp;K45&amp;"_"&amp;data!$A$4,INDIRECT("A"&amp;ROW()+1&amp;":$D$100"),2,FALSE),IFERROR(VLOOKUP(D45&amp;"_"&amp;K45&amp;"_"&amp;data!$A$5,INDIRECT("A"&amp;ROW()+1&amp;":$D$100"),2,FALSE),IFERROR(VLOOKUP(D45&amp;"_"&amp;K45&amp;"_"&amp;data!$A$6,INDIRECT("A"&amp;ROW()+1&amp;":$D$100"),2,FALSE),IFERROR(VLOOKUP(D45&amp;"_"&amp;K45&amp;"_"&amp;data!$A$7,INDIRECT("A"&amp;ROW()+1&amp;":$D$100"),2,FALSE),VLOOKUP(D45&amp;"_"&amp;K45&amp;"_"&amp;data!$A$8,INDIRECT("A"&amp;ROW()+1&amp;":$D$100"),2,FALSE)))))))-OFFSET(O45,1,1),"")</f>
        <v/>
      </c>
      <c r="P45" s="7">
        <f t="shared" ca="1" si="2"/>
        <v>0.66180555555555498</v>
      </c>
      <c r="Q45" s="8"/>
      <c r="R45" s="24"/>
      <c r="S45" s="24" t="str">
        <f>IF(H45&gt;0,LEN(H45),"")</f>
        <v/>
      </c>
      <c r="T45" s="24"/>
      <c r="U45" s="24"/>
      <c r="V45" s="17"/>
      <c r="W45" s="15"/>
      <c r="X45" s="15"/>
      <c r="Y45" s="42"/>
      <c r="Z45" s="42"/>
      <c r="AA45" s="42"/>
      <c r="AB45" s="42"/>
    </row>
    <row r="46" spans="1:28" ht="35.25" customHeight="1" x14ac:dyDescent="0.15">
      <c r="B46" s="72" t="s">
        <v>92</v>
      </c>
      <c r="C46" s="73"/>
      <c r="D46" s="73"/>
      <c r="E46" s="73"/>
      <c r="F46" s="73"/>
      <c r="G46" s="73"/>
      <c r="H46" s="73"/>
      <c r="I46" s="73"/>
      <c r="J46" s="6"/>
      <c r="K46" s="6"/>
      <c r="L46" s="3"/>
      <c r="M46" s="4"/>
      <c r="N46" s="4"/>
      <c r="O46" s="9" t="s">
        <v>45</v>
      </c>
      <c r="P46" s="7">
        <f ca="1">P45-P4</f>
        <v>0.2451388888888883</v>
      </c>
      <c r="Q46" s="8">
        <f>SUM(Q4,Q13,Q22:Q24,Q29,Q36,Q44:Q44)</f>
        <v>122</v>
      </c>
      <c r="R46" s="74" t="str">
        <f>"競技以外の時間"&amp;CHAR(10)&amp;"（"&amp;TEXT(TIME(,Q46,),"h時間m分")&amp;"）"</f>
        <v>競技以外の時間
（2時間2分）</v>
      </c>
      <c r="S46" s="74"/>
      <c r="T46" s="74"/>
      <c r="U46" s="10"/>
      <c r="V46" s="38"/>
      <c r="W46" s="6"/>
      <c r="X46" s="6"/>
      <c r="Y46" s="42"/>
      <c r="Z46" s="42"/>
      <c r="AA46" s="42"/>
      <c r="AB46" s="42"/>
    </row>
    <row r="47" spans="1:28" x14ac:dyDescent="0.15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28" x14ac:dyDescent="0.15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1:28" x14ac:dyDescent="0.15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28" x14ac:dyDescent="0.15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x14ac:dyDescent="0.15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28" ht="20.100000000000001" customHeight="1" x14ac:dyDescent="0.15">
      <c r="A52" s="52" t="str">
        <f t="shared" ref="A52:A53" si="26">IF(D52&lt;&gt;"",D52&amp;"_"&amp;K52&amp;"_"&amp;E52,"")</f>
        <v/>
      </c>
      <c r="B52" s="7">
        <f t="shared" ref="B52:B53" ca="1" si="27">P52</f>
        <v>0</v>
      </c>
      <c r="C52" s="24">
        <v>28</v>
      </c>
      <c r="D52" s="24"/>
      <c r="E52" s="24"/>
      <c r="F52" s="24"/>
      <c r="G52" s="24"/>
      <c r="H52" s="24"/>
      <c r="I52" s="24"/>
      <c r="J52" s="2"/>
      <c r="K52" s="24"/>
      <c r="L52" s="44" t="str">
        <f t="shared" ref="L52:L53" si="28">IFERROR(G52/I52,"")</f>
        <v/>
      </c>
      <c r="M52" s="45" t="str">
        <f t="shared" ref="M52:M53" si="29">IFERROR(I52/F52,"")</f>
        <v/>
      </c>
      <c r="N52" s="45" t="str">
        <f t="shared" ref="N52:N53" si="30">IFERROR(G52/F52,"")</f>
        <v/>
      </c>
      <c r="O52" s="1" t="str">
        <f ca="1">IFERROR(IFERROR(VLOOKUP(D52&amp;"_"&amp;K52&amp;"_"&amp;data!$A$2,INDIRECT("A"&amp;ROW()+1&amp;":$D$100"),2,FALSE),IFERROR(VLOOKUP(D52&amp;"_"&amp;K52&amp;"_"&amp;data!$A$3,INDIRECT("A"&amp;ROW()+1&amp;":$D$100"),2,FALSE),IFERROR(VLOOKUP(D52&amp;"_"&amp;K52&amp;"_"&amp;data!$A$4,INDIRECT("A"&amp;ROW()+1&amp;":$D$100"),2,FALSE),IFERROR(VLOOKUP(D52&amp;"_"&amp;K52&amp;"_"&amp;data!$A$5,INDIRECT("A"&amp;ROW()+1&amp;":$D$100"),2,FALSE),IFERROR(VLOOKUP(D52&amp;"_"&amp;K52&amp;"_"&amp;data!$A$6,INDIRECT("A"&amp;ROW()+1&amp;":$D$100"),2,FALSE),IFERROR(VLOOKUP(D52&amp;"_"&amp;K52&amp;"_"&amp;data!$A$7,INDIRECT("A"&amp;ROW()+1&amp;":$D$100"),2,FALSE),VLOOKUP(D52&amp;"_"&amp;K52&amp;"_"&amp;data!$A$8,INDIRECT("A"&amp;ROW()+1&amp;":$D$100"),2,FALSE)))))))-OFFSET(O52,1,1),"")</f>
        <v/>
      </c>
      <c r="P52" s="7">
        <f t="shared" ref="P52:P53" ca="1" si="31">OFFSET(P52,-1,0)+TIME(,OFFSET(P52,-1,1),)</f>
        <v>0</v>
      </c>
      <c r="Q52" s="2" t="e">
        <f t="shared" ref="Q52" si="32">INT((R52*S52*T52)/60+0.99+U52)</f>
        <v>#VALUE!</v>
      </c>
      <c r="R52" s="24">
        <f t="shared" ref="R52" si="33">F52</f>
        <v>0</v>
      </c>
      <c r="S52" s="24" t="str">
        <f t="shared" ref="S52" si="34">IF(H52&gt;0,LEN(H52),"")</f>
        <v/>
      </c>
      <c r="T52" s="24">
        <f t="shared" ref="T52" si="35">90+5+25</f>
        <v>120</v>
      </c>
      <c r="U52" s="24">
        <v>1</v>
      </c>
      <c r="V52" s="47"/>
      <c r="W52" s="47"/>
      <c r="X52" s="47"/>
      <c r="Y52" s="42"/>
      <c r="Z52" s="42"/>
      <c r="AA52" s="42"/>
      <c r="AB52" s="42"/>
    </row>
    <row r="53" spans="1:28" ht="20.100000000000001" customHeight="1" x14ac:dyDescent="0.15">
      <c r="A53" s="52" t="str">
        <f t="shared" si="26"/>
        <v/>
      </c>
      <c r="B53" s="7" t="e">
        <f t="shared" ca="1" si="27"/>
        <v>#VALUE!</v>
      </c>
      <c r="C53" s="67" t="s">
        <v>30</v>
      </c>
      <c r="D53" s="67"/>
      <c r="E53" s="67"/>
      <c r="F53" s="67"/>
      <c r="G53" s="67"/>
      <c r="H53" s="67"/>
      <c r="I53" s="67"/>
      <c r="J53" s="2"/>
      <c r="K53" s="24"/>
      <c r="L53" s="44" t="str">
        <f t="shared" si="28"/>
        <v/>
      </c>
      <c r="M53" s="45" t="str">
        <f t="shared" si="29"/>
        <v/>
      </c>
      <c r="N53" s="45" t="str">
        <f t="shared" si="30"/>
        <v/>
      </c>
      <c r="O53" s="1" t="str">
        <f ca="1">IFERROR(IFERROR(VLOOKUP(D53&amp;"_"&amp;K53&amp;"_"&amp;data!$A$2,INDIRECT("A"&amp;ROW()+1&amp;":$D$100"),2,FALSE),IFERROR(VLOOKUP(D53&amp;"_"&amp;K53&amp;"_"&amp;data!$A$3,INDIRECT("A"&amp;ROW()+1&amp;":$D$100"),2,FALSE),IFERROR(VLOOKUP(D53&amp;"_"&amp;K53&amp;"_"&amp;data!$A$4,INDIRECT("A"&amp;ROW()+1&amp;":$D$100"),2,FALSE),IFERROR(VLOOKUP(D53&amp;"_"&amp;K53&amp;"_"&amp;data!$A$5,INDIRECT("A"&amp;ROW()+1&amp;":$D$100"),2,FALSE),IFERROR(VLOOKUP(D53&amp;"_"&amp;K53&amp;"_"&amp;data!$A$6,INDIRECT("A"&amp;ROW()+1&amp;":$D$100"),2,FALSE),IFERROR(VLOOKUP(D53&amp;"_"&amp;K53&amp;"_"&amp;data!$A$7,INDIRECT("A"&amp;ROW()+1&amp;":$D$100"),2,FALSE),VLOOKUP(D53&amp;"_"&amp;K53&amp;"_"&amp;data!$A$8,INDIRECT("A"&amp;ROW()+1&amp;":$D$100"),2,FALSE)))))))-OFFSET(O53,1,1),"")</f>
        <v/>
      </c>
      <c r="P53" s="7" t="e">
        <f t="shared" ca="1" si="31"/>
        <v>#VALUE!</v>
      </c>
      <c r="Q53" s="8">
        <v>10</v>
      </c>
      <c r="R53" s="11" t="e">
        <f>SUM(Q47:Q52)</f>
        <v>#VALUE!</v>
      </c>
      <c r="S53" s="12" t="s">
        <v>1</v>
      </c>
      <c r="T53" s="24"/>
      <c r="U53" s="24"/>
      <c r="V53" s="15"/>
      <c r="W53" s="15"/>
      <c r="X53" s="15"/>
      <c r="Y53" s="42"/>
      <c r="Z53" s="42"/>
      <c r="AA53" s="42"/>
      <c r="AB53" s="42"/>
    </row>
    <row r="54" spans="1:28" x14ac:dyDescent="0.15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Y54" s="42"/>
      <c r="Z54" s="42"/>
      <c r="AA54" s="42"/>
      <c r="AB54" s="42"/>
    </row>
    <row r="55" spans="1:28" x14ac:dyDescent="0.15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Y55" s="42"/>
      <c r="Z55" s="42"/>
      <c r="AA55" s="42"/>
      <c r="AB55" s="42"/>
    </row>
    <row r="56" spans="1:28" x14ac:dyDescent="0.15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Y56" s="42"/>
      <c r="Z56" s="42"/>
      <c r="AA56" s="42"/>
      <c r="AB56" s="42"/>
    </row>
    <row r="57" spans="1:28" x14ac:dyDescent="0.15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Y57" s="42"/>
      <c r="Z57" s="42"/>
      <c r="AA57" s="42"/>
      <c r="AB57" s="42"/>
    </row>
    <row r="58" spans="1:28" x14ac:dyDescent="0.15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Y58" s="42"/>
      <c r="Z58" s="42"/>
      <c r="AA58" s="42"/>
      <c r="AB58" s="42"/>
    </row>
    <row r="59" spans="1:28" x14ac:dyDescent="0.15"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Y59" s="42"/>
      <c r="Z59" s="42"/>
      <c r="AA59" s="42"/>
      <c r="AB59" s="42"/>
    </row>
    <row r="60" spans="1:28" x14ac:dyDescent="0.15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Y60" s="42"/>
      <c r="Z60" s="42"/>
      <c r="AA60" s="42"/>
      <c r="AB60" s="42"/>
    </row>
    <row r="61" spans="1:28" x14ac:dyDescent="0.15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Y61" s="42"/>
      <c r="Z61" s="42"/>
      <c r="AA61" s="42"/>
      <c r="AB61" s="42"/>
    </row>
    <row r="62" spans="1:28" x14ac:dyDescent="0.15"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Y62" s="42"/>
      <c r="Z62" s="42"/>
      <c r="AA62" s="42"/>
      <c r="AB62" s="42"/>
    </row>
    <row r="63" spans="1:28" x14ac:dyDescent="0.15"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Y63" s="42"/>
      <c r="Z63" s="42"/>
      <c r="AA63" s="42"/>
      <c r="AB63" s="42"/>
    </row>
    <row r="64" spans="1:28" x14ac:dyDescent="0.15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Y64" s="42"/>
      <c r="Z64" s="42"/>
      <c r="AA64" s="42"/>
      <c r="AB64" s="42"/>
    </row>
    <row r="65" spans="2:28" x14ac:dyDescent="0.15"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Y65" s="42"/>
      <c r="Z65" s="42"/>
      <c r="AA65" s="42"/>
      <c r="AB65" s="42"/>
    </row>
    <row r="66" spans="2:28" x14ac:dyDescent="0.15"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Y66" s="42"/>
      <c r="Z66" s="42"/>
      <c r="AA66" s="42"/>
      <c r="AB66" s="42"/>
    </row>
    <row r="67" spans="2:28" x14ac:dyDescent="0.15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Y67" s="42"/>
      <c r="Z67" s="42"/>
      <c r="AA67" s="42"/>
      <c r="AB67" s="42"/>
    </row>
    <row r="68" spans="2:28" x14ac:dyDescent="0.15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Y68" s="42"/>
      <c r="Z68" s="42"/>
      <c r="AA68" s="42"/>
      <c r="AB68" s="42"/>
    </row>
    <row r="69" spans="2:28" x14ac:dyDescent="0.15"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Y69" s="42"/>
      <c r="Z69" s="42"/>
      <c r="AA69" s="42"/>
      <c r="AB69" s="42"/>
    </row>
    <row r="70" spans="2:28" x14ac:dyDescent="0.15"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Y70" s="42"/>
      <c r="Z70" s="42"/>
      <c r="AA70" s="42"/>
      <c r="AB70" s="42"/>
    </row>
    <row r="71" spans="2:28" x14ac:dyDescent="0.15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Y71" s="42"/>
      <c r="Z71" s="42"/>
      <c r="AA71" s="42"/>
      <c r="AB71" s="42"/>
    </row>
    <row r="72" spans="2:28" x14ac:dyDescent="0.15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Y72" s="42"/>
      <c r="Z72" s="42"/>
      <c r="AA72" s="42"/>
      <c r="AB72" s="42"/>
    </row>
    <row r="73" spans="2:28" x14ac:dyDescent="0.15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Y73" s="42"/>
      <c r="Z73" s="42"/>
      <c r="AA73" s="42"/>
      <c r="AB73" s="42"/>
    </row>
    <row r="74" spans="2:28" x14ac:dyDescent="0.15"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Y74" s="42"/>
      <c r="Z74" s="42"/>
      <c r="AA74" s="42"/>
      <c r="AB74" s="42"/>
    </row>
    <row r="75" spans="2:28" x14ac:dyDescent="0.15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Y75" s="42"/>
      <c r="Z75" s="42"/>
      <c r="AA75" s="42"/>
      <c r="AB75" s="42"/>
    </row>
    <row r="76" spans="2:28" x14ac:dyDescent="0.15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Y76" s="42"/>
      <c r="Z76" s="42"/>
      <c r="AA76" s="42"/>
      <c r="AB76" s="42"/>
    </row>
    <row r="77" spans="2:28" x14ac:dyDescent="0.15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Y77" s="42"/>
      <c r="Z77" s="42"/>
      <c r="AA77" s="42"/>
      <c r="AB77" s="42"/>
    </row>
    <row r="78" spans="2:28" x14ac:dyDescent="0.15"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2:28" x14ac:dyDescent="0.15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2:28" x14ac:dyDescent="0.15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2:28" x14ac:dyDescent="0.15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2:28" x14ac:dyDescent="0.15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2:28" x14ac:dyDescent="0.15"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2:28" x14ac:dyDescent="0.15"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2:28" x14ac:dyDescent="0.15"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2:28" x14ac:dyDescent="0.15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2:28" x14ac:dyDescent="0.15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2:28" x14ac:dyDescent="0.15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2:28" x14ac:dyDescent="0.15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2:28" x14ac:dyDescent="0.15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2:28" x14ac:dyDescent="0.15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2:28" x14ac:dyDescent="0.15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2:28" x14ac:dyDescent="0.15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2:28" x14ac:dyDescent="0.15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2:28" x14ac:dyDescent="0.15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2:28" x14ac:dyDescent="0.15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2:28" x14ac:dyDescent="0.15"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2:28" x14ac:dyDescent="0.15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2:28" x14ac:dyDescent="0.15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2:28" x14ac:dyDescent="0.15"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2:28" x14ac:dyDescent="0.15"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2:28" x14ac:dyDescent="0.15"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2:28" x14ac:dyDescent="0.15"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2:28" x14ac:dyDescent="0.15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2:28" x14ac:dyDescent="0.15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2:28" x14ac:dyDescent="0.15"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2:28" x14ac:dyDescent="0.15"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</sheetData>
  <mergeCells count="25">
    <mergeCell ref="C53:I53"/>
    <mergeCell ref="V33:W33"/>
    <mergeCell ref="C36:I36"/>
    <mergeCell ref="C44:I44"/>
    <mergeCell ref="C45:I45"/>
    <mergeCell ref="B46:I46"/>
    <mergeCell ref="R46:T46"/>
    <mergeCell ref="V32:W32"/>
    <mergeCell ref="C5:I5"/>
    <mergeCell ref="W5:X5"/>
    <mergeCell ref="V8:X8"/>
    <mergeCell ref="C13:I13"/>
    <mergeCell ref="V15:W15"/>
    <mergeCell ref="C22:I22"/>
    <mergeCell ref="C23:I23"/>
    <mergeCell ref="C24:I24"/>
    <mergeCell ref="C25:I25"/>
    <mergeCell ref="V25:X25"/>
    <mergeCell ref="C29:I29"/>
    <mergeCell ref="B2:F2"/>
    <mergeCell ref="G2:I2"/>
    <mergeCell ref="L2:X2"/>
    <mergeCell ref="V3:X3"/>
    <mergeCell ref="C4:I4"/>
    <mergeCell ref="W4:X4"/>
  </mergeCells>
  <phoneticPr fontId="12"/>
  <conditionalFormatting sqref="K4:K103">
    <cfRule type="expression" dxfId="8" priority="5">
      <formula>AND(NOT(ISBLANK(E4)),ISBLANK(K4))</formula>
    </cfRule>
  </conditionalFormatting>
  <conditionalFormatting sqref="L4:L103">
    <cfRule type="expression" dxfId="7" priority="3">
      <formula>AND(L4&lt;0.5,L4&lt;&gt;"")</formula>
    </cfRule>
  </conditionalFormatting>
  <conditionalFormatting sqref="M4:M103">
    <cfRule type="expression" dxfId="6" priority="2">
      <formula>AND(NOT(ISBLANK(E4)),OR(M4="",M4=0))</formula>
    </cfRule>
  </conditionalFormatting>
  <conditionalFormatting sqref="O4:O103">
    <cfRule type="expression" dxfId="4" priority="4">
      <formula>AND(O4&lt;&gt;"",NOT(ISERROR(DAY(O4))),OR(O4&lt;TIME(,10,),O4&gt;TIME(,90,)))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DC5BF03-B69A-44E3-857F-1DFE98EDEA16}">
            <xm:f>AND(IFERROR(MATCH(E4,data!$A$1:$A$6,0),2)&lt;&gt;2,OR(N4="",N4=0,N4&gt;8))</xm:f>
            <x14:dxf>
              <fill>
                <patternFill>
                  <bgColor rgb="FFFFC000"/>
                </patternFill>
              </fill>
            </x14:dxf>
          </x14:cfRule>
          <xm:sqref>N4:N103</xm:sqref>
        </x14:conditionalFormatting>
        <x14:conditionalFormatting xmlns:xm="http://schemas.microsoft.com/office/excel/2006/main">
          <x14:cfRule type="expression" priority="6" id="{4E7E89EB-E635-48FA-B41C-FA3D5447B130}">
            <xm:f>AND(E4&lt;&gt;data!$A$8,ISNUMBER(I4),O4="")</xm:f>
            <x14:dxf>
              <fill>
                <patternFill>
                  <bgColor rgb="FFFFC000"/>
                </patternFill>
              </fill>
            </x14:dxf>
          </x14:cfRule>
          <xm:sqref>O4:O103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　　　　　　　↑_x000a_選択してください" xr:uid="{F8E76C75-8E2A-461A-9E22-0780FF1D53C8}">
          <x14:formula1>
            <xm:f>data!$A$1:$A$8</xm:f>
          </x14:formula1>
          <xm:sqref>E6:E12 E14:E21 E26:E28 E30:E35 E37:E43 E52</xm:sqref>
        </x14:dataValidation>
        <x14:dataValidation type="list" allowBlank="1" showInputMessage="1" showErrorMessage="1" prompt="　　↑_x000a_選択してください。" xr:uid="{8C2BF31A-C93B-4B6A-88B8-3C0BC96719CC}">
          <x14:formula1>
            <xm:f>data!$B$1:$B$4</xm:f>
          </x14:formula1>
          <xm:sqref>K4:K45 K52:K53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E385B-82DF-4E9A-801B-80A5331C6A75}">
  <sheetPr>
    <pageSetUpPr fitToPage="1"/>
  </sheetPr>
  <dimension ref="A2:AB105"/>
  <sheetViews>
    <sheetView zoomScaleNormal="100" workbookViewId="0">
      <selection activeCell="Y32" sqref="Y32"/>
    </sheetView>
  </sheetViews>
  <sheetFormatPr defaultColWidth="8.875" defaultRowHeight="14.25" x14ac:dyDescent="0.15"/>
  <cols>
    <col min="1" max="1" width="23.875" style="41" bestFit="1" customWidth="1"/>
    <col min="2" max="2" width="8.875" style="41"/>
    <col min="3" max="3" width="6.625" style="41" customWidth="1"/>
    <col min="4" max="5" width="15.625" style="41" customWidth="1"/>
    <col min="6" max="9" width="8.625" style="41" customWidth="1"/>
    <col min="10" max="10" width="1.625" style="41" customWidth="1"/>
    <col min="11" max="11" width="5.5" style="41" bestFit="1" customWidth="1"/>
    <col min="12" max="15" width="6.625" style="41" customWidth="1"/>
    <col min="16" max="16" width="8.625" style="41" customWidth="1"/>
    <col min="17" max="21" width="6.625" style="41" customWidth="1"/>
    <col min="22" max="22" width="12.625" style="41" customWidth="1"/>
    <col min="23" max="24" width="7.625" style="41" customWidth="1"/>
    <col min="25" max="16384" width="8.875" style="41"/>
  </cols>
  <sheetData>
    <row r="2" spans="1:28" ht="27.75" customHeight="1" x14ac:dyDescent="0.15">
      <c r="B2" s="78" t="s">
        <v>76</v>
      </c>
      <c r="C2" s="78"/>
      <c r="D2" s="78"/>
      <c r="E2" s="78"/>
      <c r="F2" s="78"/>
      <c r="G2" s="79">
        <v>44781</v>
      </c>
      <c r="H2" s="79"/>
      <c r="I2" s="79"/>
      <c r="J2" s="13"/>
      <c r="K2" s="13"/>
      <c r="L2" s="80" t="s">
        <v>57</v>
      </c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42"/>
      <c r="Z2" s="42"/>
      <c r="AA2" s="42"/>
      <c r="AB2" s="42"/>
    </row>
    <row r="3" spans="1:28" ht="30" customHeight="1" x14ac:dyDescent="0.15">
      <c r="A3" s="51" t="s">
        <v>77</v>
      </c>
      <c r="B3" s="5" t="s">
        <v>2</v>
      </c>
      <c r="C3" s="40" t="s">
        <v>3</v>
      </c>
      <c r="D3" s="39" t="s">
        <v>4</v>
      </c>
      <c r="E3" s="39" t="s">
        <v>0</v>
      </c>
      <c r="F3" s="39" t="s">
        <v>117</v>
      </c>
      <c r="G3" s="39" t="s">
        <v>118</v>
      </c>
      <c r="H3" s="39" t="s">
        <v>5</v>
      </c>
      <c r="I3" s="39" t="s">
        <v>6</v>
      </c>
      <c r="J3" s="39"/>
      <c r="K3" s="56" t="s">
        <v>78</v>
      </c>
      <c r="L3" s="18" t="s">
        <v>8</v>
      </c>
      <c r="M3" s="18" t="s">
        <v>9</v>
      </c>
      <c r="N3" s="18" t="s">
        <v>10</v>
      </c>
      <c r="O3" s="43" t="s">
        <v>11</v>
      </c>
      <c r="P3" s="19" t="s">
        <v>2</v>
      </c>
      <c r="Q3" s="18" t="s">
        <v>12</v>
      </c>
      <c r="R3" s="20" t="s">
        <v>7</v>
      </c>
      <c r="S3" s="21" t="s">
        <v>13</v>
      </c>
      <c r="T3" s="18" t="s">
        <v>14</v>
      </c>
      <c r="U3" s="22" t="s">
        <v>15</v>
      </c>
      <c r="V3" s="81" t="s">
        <v>51</v>
      </c>
      <c r="W3" s="81"/>
      <c r="X3" s="81"/>
      <c r="AB3" s="42"/>
    </row>
    <row r="4" spans="1:28" ht="20.100000000000001" customHeight="1" x14ac:dyDescent="0.15">
      <c r="A4" s="52" t="str">
        <f t="shared" ref="A4:A45" si="0">IF(D4&lt;&gt;"",D4&amp;"_"&amp;K4&amp;"_"&amp;E4,"")</f>
        <v/>
      </c>
      <c r="B4" s="7">
        <f>P4</f>
        <v>0.41666666666666669</v>
      </c>
      <c r="C4" s="69" t="s">
        <v>56</v>
      </c>
      <c r="D4" s="67"/>
      <c r="E4" s="67"/>
      <c r="F4" s="67"/>
      <c r="G4" s="67"/>
      <c r="H4" s="67"/>
      <c r="I4" s="67"/>
      <c r="J4" s="2"/>
      <c r="K4" s="24"/>
      <c r="L4" s="44"/>
      <c r="M4" s="45"/>
      <c r="N4" s="45"/>
      <c r="O4" s="1" t="str">
        <f ca="1">IFERROR(IFERROR(VLOOKUP(D4&amp;"_"&amp;K4&amp;"_"&amp;data!$A$2,INDIRECT("A"&amp;ROW()+1&amp;":$D$100"),2,FALSE),IFERROR(VLOOKUP(D4&amp;"_"&amp;K4&amp;"_"&amp;data!$A$3,INDIRECT("A"&amp;ROW()+1&amp;":$D$100"),2,FALSE),IFERROR(VLOOKUP(D4&amp;"_"&amp;K4&amp;"_"&amp;data!$A$4,INDIRECT("A"&amp;ROW()+1&amp;":$D$100"),2,FALSE),IFERROR(VLOOKUP(D4&amp;"_"&amp;K4&amp;"_"&amp;data!$A$5,INDIRECT("A"&amp;ROW()+1&amp;":$D$100"),2,FALSE),IFERROR(VLOOKUP(D4&amp;"_"&amp;K4&amp;"_"&amp;data!$A$6,INDIRECT("A"&amp;ROW()+1&amp;":$D$100"),2,FALSE),IFERROR(VLOOKUP(D4&amp;"_"&amp;K4&amp;"_"&amp;data!$A$7,INDIRECT("A"&amp;ROW()+1&amp;":$D$100"),2,FALSE),VLOOKUP(D4&amp;"_"&amp;K4&amp;"_"&amp;data!$A$8,INDIRECT("A"&amp;ROW()+1&amp;":$D$100"),2,FALSE)))))))-OFFSET(O4,1,1),"")</f>
        <v/>
      </c>
      <c r="P4" s="7">
        <v>0.41666666666666669</v>
      </c>
      <c r="Q4" s="8">
        <v>10</v>
      </c>
      <c r="R4" s="24"/>
      <c r="S4" s="24"/>
      <c r="T4" s="24"/>
      <c r="U4" s="24"/>
      <c r="V4" s="14" t="s">
        <v>52</v>
      </c>
      <c r="W4" s="68" t="s">
        <v>58</v>
      </c>
      <c r="X4" s="68"/>
      <c r="AB4" s="42"/>
    </row>
    <row r="5" spans="1:28" ht="20.100000000000001" customHeight="1" x14ac:dyDescent="0.15">
      <c r="A5" s="52" t="str">
        <f t="shared" si="0"/>
        <v/>
      </c>
      <c r="B5" s="7">
        <f t="shared" ref="B5:B45" si="1">P5</f>
        <v>0.4236111111111111</v>
      </c>
      <c r="C5" s="69" t="s">
        <v>16</v>
      </c>
      <c r="D5" s="67"/>
      <c r="E5" s="67"/>
      <c r="F5" s="67"/>
      <c r="G5" s="67"/>
      <c r="H5" s="67"/>
      <c r="I5" s="67"/>
      <c r="J5" s="8"/>
      <c r="K5" s="46"/>
      <c r="L5" s="44"/>
      <c r="M5" s="45"/>
      <c r="N5" s="45"/>
      <c r="O5" s="1" t="str">
        <f ca="1">IFERROR(IFERROR(VLOOKUP(D5&amp;"_"&amp;K5&amp;"_"&amp;data!$A$2,INDIRECT("A"&amp;ROW()+1&amp;":$D$100"),2,FALSE),IFERROR(VLOOKUP(D5&amp;"_"&amp;K5&amp;"_"&amp;data!$A$3,INDIRECT("A"&amp;ROW()+1&amp;":$D$100"),2,FALSE),IFERROR(VLOOKUP(D5&amp;"_"&amp;K5&amp;"_"&amp;data!$A$4,INDIRECT("A"&amp;ROW()+1&amp;":$D$100"),2,FALSE),IFERROR(VLOOKUP(D5&amp;"_"&amp;K5&amp;"_"&amp;data!$A$5,INDIRECT("A"&amp;ROW()+1&amp;":$D$100"),2,FALSE),IFERROR(VLOOKUP(D5&amp;"_"&amp;K5&amp;"_"&amp;data!$A$6,INDIRECT("A"&amp;ROW()+1&amp;":$D$100"),2,FALSE),IFERROR(VLOOKUP(D5&amp;"_"&amp;K5&amp;"_"&amp;data!$A$7,INDIRECT("A"&amp;ROW()+1&amp;":$D$100"),2,FALSE),VLOOKUP(D5&amp;"_"&amp;K5&amp;"_"&amp;data!$A$8,INDIRECT("A"&amp;ROW()+1&amp;":$D$100"),2,FALSE)))))))-OFFSET(O5,1,1),"")</f>
        <v/>
      </c>
      <c r="P5" s="7">
        <f>P4+TIME(,Q4,)</f>
        <v>0.4236111111111111</v>
      </c>
      <c r="Q5" s="2"/>
      <c r="R5" s="24"/>
      <c r="S5" s="24"/>
      <c r="T5" s="24"/>
      <c r="U5" s="24"/>
      <c r="V5" s="14" t="s">
        <v>20</v>
      </c>
      <c r="W5" s="68" t="s">
        <v>59</v>
      </c>
      <c r="X5" s="68"/>
      <c r="AB5" s="42"/>
    </row>
    <row r="6" spans="1:28" ht="20.100000000000001" customHeight="1" x14ac:dyDescent="0.15">
      <c r="A6" s="52" t="str">
        <f t="shared" si="0"/>
        <v>C級戦_La_1次予選</v>
      </c>
      <c r="B6" s="7">
        <f t="shared" si="1"/>
        <v>0.4236111111111111</v>
      </c>
      <c r="C6" s="23">
        <v>1</v>
      </c>
      <c r="D6" s="24" t="s">
        <v>17</v>
      </c>
      <c r="E6" s="24" t="s">
        <v>18</v>
      </c>
      <c r="F6" s="24">
        <v>3</v>
      </c>
      <c r="G6" s="24">
        <v>24</v>
      </c>
      <c r="H6" s="24" t="s">
        <v>19</v>
      </c>
      <c r="I6" s="24">
        <v>38</v>
      </c>
      <c r="J6" s="2"/>
      <c r="K6" s="24" t="s">
        <v>79</v>
      </c>
      <c r="L6" s="44">
        <f>IFERROR(G6/I6,"")</f>
        <v>0.63157894736842102</v>
      </c>
      <c r="M6" s="45">
        <f>IFERROR(I6/F6,"")</f>
        <v>12.666666666666666</v>
      </c>
      <c r="N6" s="45">
        <f>IFERROR(G6/F6,"")</f>
        <v>8</v>
      </c>
      <c r="O6" s="1">
        <f ca="1">IFERROR(IFERROR(VLOOKUP(D6&amp;"_"&amp;K6&amp;"_"&amp;data!$A$2,INDIRECT("A"&amp;ROW()+1&amp;":$D$100"),2,FALSE),IFERROR(VLOOKUP(D6&amp;"_"&amp;K6&amp;"_"&amp;data!$A$3,INDIRECT("A"&amp;ROW()+1&amp;":$D$100"),2,FALSE),IFERROR(VLOOKUP(D6&amp;"_"&amp;K6&amp;"_"&amp;data!$A$4,INDIRECT("A"&amp;ROW()+1&amp;":$D$100"),2,FALSE),IFERROR(VLOOKUP(D6&amp;"_"&amp;K6&amp;"_"&amp;data!$A$5,INDIRECT("A"&amp;ROW()+1&amp;":$D$100"),2,FALSE),IFERROR(VLOOKUP(D6&amp;"_"&amp;K6&amp;"_"&amp;data!$A$6,INDIRECT("A"&amp;ROW()+1&amp;":$D$100"),2,FALSE),IFERROR(VLOOKUP(D6&amp;"_"&amp;K6&amp;"_"&amp;data!$A$7,INDIRECT("A"&amp;ROW()+1&amp;":$D$100"),2,FALSE),VLOOKUP(D6&amp;"_"&amp;K6&amp;"_"&amp;data!$A$8,INDIRECT("A"&amp;ROW()+1&amp;":$D$100"),2,FALSE)))))))-OFFSET(O6,1,1),"")</f>
        <v>1.1111111111111072E-2</v>
      </c>
      <c r="P6" s="7">
        <f t="shared" ref="P6:P45" si="2">P5+TIME(,Q5,)</f>
        <v>0.4236111111111111</v>
      </c>
      <c r="Q6" s="2">
        <f t="shared" ref="Q6:Q8" si="3">INT((R6*S6*T6)/60+0.99+U6)</f>
        <v>17</v>
      </c>
      <c r="R6" s="24">
        <f>F6</f>
        <v>3</v>
      </c>
      <c r="S6" s="24">
        <f t="shared" ref="S6:S12" si="4">IF(H6&gt;0,LEN(H6),"")</f>
        <v>3</v>
      </c>
      <c r="T6" s="24">
        <f>75+5+30</f>
        <v>110</v>
      </c>
      <c r="U6" s="24">
        <v>0</v>
      </c>
      <c r="V6" s="47"/>
      <c r="W6" s="47"/>
      <c r="X6" s="47"/>
      <c r="Y6" s="42"/>
      <c r="Z6" s="42"/>
      <c r="AA6" s="42"/>
      <c r="AB6" s="42"/>
    </row>
    <row r="7" spans="1:28" ht="20.100000000000001" customHeight="1" x14ac:dyDescent="0.15">
      <c r="A7" s="52" t="str">
        <f t="shared" si="0"/>
        <v>ｼﾆｱⅢC級戦_La_1次予選</v>
      </c>
      <c r="B7" s="7">
        <f>P7</f>
        <v>0.43541666666666667</v>
      </c>
      <c r="C7" s="23">
        <v>2</v>
      </c>
      <c r="D7" s="24" t="s">
        <v>46</v>
      </c>
      <c r="E7" s="24" t="s">
        <v>18</v>
      </c>
      <c r="F7" s="24">
        <v>2</v>
      </c>
      <c r="G7" s="24">
        <v>10</v>
      </c>
      <c r="H7" s="24" t="s">
        <v>23</v>
      </c>
      <c r="I7" s="24">
        <v>13</v>
      </c>
      <c r="J7" s="2"/>
      <c r="K7" s="24" t="s">
        <v>79</v>
      </c>
      <c r="L7" s="44">
        <f t="shared" ref="L7:L45" si="5">IFERROR(G7/I7,"")</f>
        <v>0.76923076923076927</v>
      </c>
      <c r="M7" s="45">
        <f t="shared" ref="M7:M45" si="6">IFERROR(I7/F7,"")</f>
        <v>6.5</v>
      </c>
      <c r="N7" s="45">
        <f t="shared" ref="N7:N45" si="7">IFERROR(G7/F7,"")</f>
        <v>5</v>
      </c>
      <c r="O7" s="1">
        <f ca="1">IFERROR(IFERROR(VLOOKUP(D7&amp;"_"&amp;K7&amp;"_"&amp;data!$A$2,INDIRECT("A"&amp;ROW()+1&amp;":$D$100"),2,FALSE),IFERROR(VLOOKUP(D7&amp;"_"&amp;K7&amp;"_"&amp;data!$A$3,INDIRECT("A"&amp;ROW()+1&amp;":$D$100"),2,FALSE),IFERROR(VLOOKUP(D7&amp;"_"&amp;K7&amp;"_"&amp;data!$A$4,INDIRECT("A"&amp;ROW()+1&amp;":$D$100"),2,FALSE),IFERROR(VLOOKUP(D7&amp;"_"&amp;K7&amp;"_"&amp;data!$A$5,INDIRECT("A"&amp;ROW()+1&amp;":$D$100"),2,FALSE),IFERROR(VLOOKUP(D7&amp;"_"&amp;K7&amp;"_"&amp;data!$A$6,INDIRECT("A"&amp;ROW()+1&amp;":$D$100"),2,FALSE),IFERROR(VLOOKUP(D7&amp;"_"&amp;K7&amp;"_"&amp;data!$A$7,INDIRECT("A"&amp;ROW()+1&amp;":$D$100"),2,FALSE),VLOOKUP(D7&amp;"_"&amp;K7&amp;"_"&amp;data!$A$8,INDIRECT("A"&amp;ROW()+1&amp;":$D$100"),2,FALSE)))))))-OFFSET(O7,1,1),"")</f>
        <v>1.3194444444444398E-2</v>
      </c>
      <c r="P7" s="7">
        <f t="shared" si="2"/>
        <v>0.43541666666666667</v>
      </c>
      <c r="Q7" s="2">
        <f>INT((R7*S7*T7)/60+0.99+U7)</f>
        <v>8</v>
      </c>
      <c r="R7" s="24">
        <f t="shared" ref="R7:R12" si="8">F7</f>
        <v>2</v>
      </c>
      <c r="S7" s="24">
        <f t="shared" si="4"/>
        <v>2</v>
      </c>
      <c r="T7" s="24">
        <f t="shared" ref="T7:T15" si="9">75+5+30</f>
        <v>110</v>
      </c>
      <c r="U7" s="24">
        <v>0</v>
      </c>
      <c r="V7" s="47"/>
      <c r="W7" s="47"/>
      <c r="X7" s="47"/>
      <c r="Y7" s="42"/>
      <c r="Z7" s="42"/>
      <c r="AA7" s="42"/>
      <c r="AB7" s="42"/>
    </row>
    <row r="8" spans="1:28" ht="20.100000000000001" customHeight="1" x14ac:dyDescent="0.15">
      <c r="A8" s="52" t="str">
        <f t="shared" si="0"/>
        <v>2級戦_La_準決勝</v>
      </c>
      <c r="B8" s="7">
        <f t="shared" si="1"/>
        <v>0.44097222222222221</v>
      </c>
      <c r="C8" s="23">
        <v>3</v>
      </c>
      <c r="D8" s="24" t="s">
        <v>21</v>
      </c>
      <c r="E8" s="24" t="s">
        <v>22</v>
      </c>
      <c r="F8" s="24">
        <v>1</v>
      </c>
      <c r="G8" s="24">
        <v>4</v>
      </c>
      <c r="H8" s="24" t="s">
        <v>23</v>
      </c>
      <c r="I8" s="24">
        <v>4</v>
      </c>
      <c r="J8" s="2"/>
      <c r="K8" s="24" t="s">
        <v>79</v>
      </c>
      <c r="L8" s="44">
        <f t="shared" si="5"/>
        <v>1</v>
      </c>
      <c r="M8" s="45">
        <f t="shared" si="6"/>
        <v>4</v>
      </c>
      <c r="N8" s="45">
        <f t="shared" si="7"/>
        <v>4</v>
      </c>
      <c r="O8" s="1">
        <f ca="1">IFERROR(IFERROR(VLOOKUP(D8&amp;"_"&amp;K8&amp;"_"&amp;data!$A$2,INDIRECT("A"&amp;ROW()+1&amp;":$D$100"),2,FALSE),IFERROR(VLOOKUP(D8&amp;"_"&amp;K8&amp;"_"&amp;data!$A$3,INDIRECT("A"&amp;ROW()+1&amp;":$D$100"),2,FALSE),IFERROR(VLOOKUP(D8&amp;"_"&amp;K8&amp;"_"&amp;data!$A$4,INDIRECT("A"&amp;ROW()+1&amp;":$D$100"),2,FALSE),IFERROR(VLOOKUP(D8&amp;"_"&amp;K8&amp;"_"&amp;data!$A$5,INDIRECT("A"&amp;ROW()+1&amp;":$D$100"),2,FALSE),IFERROR(VLOOKUP(D8&amp;"_"&amp;K8&amp;"_"&amp;data!$A$6,INDIRECT("A"&amp;ROW()+1&amp;":$D$100"),2,FALSE),IFERROR(VLOOKUP(D8&amp;"_"&amp;K8&amp;"_"&amp;data!$A$7,INDIRECT("A"&amp;ROW()+1&amp;":$D$100"),2,FALSE),VLOOKUP(D8&amp;"_"&amp;K8&amp;"_"&amp;data!$A$8,INDIRECT("A"&amp;ROW()+1&amp;":$D$100"),2,FALSE)))))))-OFFSET(O8,1,1),"")</f>
        <v>3.1249999999999889E-2</v>
      </c>
      <c r="P8" s="7">
        <f t="shared" si="2"/>
        <v>0.44097222222222221</v>
      </c>
      <c r="Q8" s="2">
        <f t="shared" si="3"/>
        <v>4</v>
      </c>
      <c r="R8" s="24">
        <f t="shared" si="8"/>
        <v>1</v>
      </c>
      <c r="S8" s="24">
        <f t="shared" si="4"/>
        <v>2</v>
      </c>
      <c r="T8" s="24">
        <f t="shared" si="9"/>
        <v>110</v>
      </c>
      <c r="U8" s="24">
        <v>0</v>
      </c>
      <c r="V8" s="75" t="s">
        <v>31</v>
      </c>
      <c r="W8" s="76"/>
      <c r="X8" s="77"/>
      <c r="Y8" s="42"/>
      <c r="Z8" s="42"/>
      <c r="AA8" s="42"/>
      <c r="AB8" s="42"/>
    </row>
    <row r="9" spans="1:28" ht="20.100000000000001" customHeight="1" x14ac:dyDescent="0.15">
      <c r="A9" s="52" t="str">
        <f t="shared" si="0"/>
        <v>1級戦_La_準決勝</v>
      </c>
      <c r="B9" s="7">
        <f>P9</f>
        <v>0.44374999999999998</v>
      </c>
      <c r="C9" s="23">
        <v>4</v>
      </c>
      <c r="D9" s="24" t="s">
        <v>29</v>
      </c>
      <c r="E9" s="24" t="s">
        <v>22</v>
      </c>
      <c r="F9" s="24">
        <v>1</v>
      </c>
      <c r="G9" s="24">
        <v>5</v>
      </c>
      <c r="H9" s="24" t="s">
        <v>26</v>
      </c>
      <c r="I9" s="24">
        <v>5</v>
      </c>
      <c r="J9" s="2"/>
      <c r="K9" s="24" t="s">
        <v>79</v>
      </c>
      <c r="L9" s="44">
        <f t="shared" si="5"/>
        <v>1</v>
      </c>
      <c r="M9" s="45">
        <f t="shared" si="6"/>
        <v>5</v>
      </c>
      <c r="N9" s="45">
        <f t="shared" si="7"/>
        <v>5</v>
      </c>
      <c r="O9" s="1">
        <f ca="1">IFERROR(IFERROR(VLOOKUP(D9&amp;"_"&amp;K9&amp;"_"&amp;data!$A$2,INDIRECT("A"&amp;ROW()+1&amp;":$D$100"),2,FALSE),IFERROR(VLOOKUP(D9&amp;"_"&amp;K9&amp;"_"&amp;data!$A$3,INDIRECT("A"&amp;ROW()+1&amp;":$D$100"),2,FALSE),IFERROR(VLOOKUP(D9&amp;"_"&amp;K9&amp;"_"&amp;data!$A$4,INDIRECT("A"&amp;ROW()+1&amp;":$D$100"),2,FALSE),IFERROR(VLOOKUP(D9&amp;"_"&amp;K9&amp;"_"&amp;data!$A$5,INDIRECT("A"&amp;ROW()+1&amp;":$D$100"),2,FALSE),IFERROR(VLOOKUP(D9&amp;"_"&amp;K9&amp;"_"&amp;data!$A$6,INDIRECT("A"&amp;ROW()+1&amp;":$D$100"),2,FALSE),IFERROR(VLOOKUP(D9&amp;"_"&amp;K9&amp;"_"&amp;data!$A$7,INDIRECT("A"&amp;ROW()+1&amp;":$D$100"),2,FALSE),VLOOKUP(D9&amp;"_"&amp;K9&amp;"_"&amp;data!$A$8,INDIRECT("A"&amp;ROW()+1&amp;":$D$100"),2,FALSE)))))))-OFFSET(O9,1,1),"")</f>
        <v>3.1944444444444331E-2</v>
      </c>
      <c r="P9" s="7">
        <f t="shared" si="2"/>
        <v>0.44374999999999998</v>
      </c>
      <c r="Q9" s="2">
        <f>INT((R9*S9*T9)/60+0.99+U9)</f>
        <v>4</v>
      </c>
      <c r="R9" s="24">
        <f t="shared" si="8"/>
        <v>1</v>
      </c>
      <c r="S9" s="24">
        <f t="shared" si="4"/>
        <v>2</v>
      </c>
      <c r="T9" s="24">
        <f t="shared" si="9"/>
        <v>110</v>
      </c>
      <c r="U9" s="24">
        <v>0</v>
      </c>
      <c r="V9" s="40" t="s">
        <v>17</v>
      </c>
      <c r="W9" s="40" t="s">
        <v>19</v>
      </c>
      <c r="X9" s="40">
        <f>I6</f>
        <v>38</v>
      </c>
      <c r="AB9" s="42"/>
    </row>
    <row r="10" spans="1:28" ht="20.100000000000001" customHeight="1" x14ac:dyDescent="0.15">
      <c r="A10" s="52" t="str">
        <f t="shared" si="0"/>
        <v>C級戦_La_2次予選</v>
      </c>
      <c r="B10" s="7">
        <f>P10</f>
        <v>0.44652777777777775</v>
      </c>
      <c r="C10" s="23">
        <v>5</v>
      </c>
      <c r="D10" s="24" t="s">
        <v>17</v>
      </c>
      <c r="E10" s="24" t="s">
        <v>28</v>
      </c>
      <c r="F10" s="24">
        <v>2</v>
      </c>
      <c r="G10" s="24">
        <v>12</v>
      </c>
      <c r="H10" s="24" t="s">
        <v>19</v>
      </c>
      <c r="I10" s="24">
        <v>24</v>
      </c>
      <c r="J10" s="2"/>
      <c r="K10" s="24" t="s">
        <v>79</v>
      </c>
      <c r="L10" s="44">
        <f t="shared" si="5"/>
        <v>0.5</v>
      </c>
      <c r="M10" s="45">
        <f t="shared" si="6"/>
        <v>12</v>
      </c>
      <c r="N10" s="45">
        <f t="shared" si="7"/>
        <v>6</v>
      </c>
      <c r="O10" s="1">
        <f ca="1">IFERROR(IFERROR(VLOOKUP(D10&amp;"_"&amp;K10&amp;"_"&amp;data!$A$2,INDIRECT("A"&amp;ROW()+1&amp;":$D$100"),2,FALSE),IFERROR(VLOOKUP(D10&amp;"_"&amp;K10&amp;"_"&amp;data!$A$3,INDIRECT("A"&amp;ROW()+1&amp;":$D$100"),2,FALSE),IFERROR(VLOOKUP(D10&amp;"_"&amp;K10&amp;"_"&amp;data!$A$4,INDIRECT("A"&amp;ROW()+1&amp;":$D$100"),2,FALSE),IFERROR(VLOOKUP(D10&amp;"_"&amp;K10&amp;"_"&amp;data!$A$5,INDIRECT("A"&amp;ROW()+1&amp;":$D$100"),2,FALSE),IFERROR(VLOOKUP(D10&amp;"_"&amp;K10&amp;"_"&amp;data!$A$6,INDIRECT("A"&amp;ROW()+1&amp;":$D$100"),2,FALSE),IFERROR(VLOOKUP(D10&amp;"_"&amp;K10&amp;"_"&amp;data!$A$7,INDIRECT("A"&amp;ROW()+1&amp;":$D$100"),2,FALSE),VLOOKUP(D10&amp;"_"&amp;K10&amp;"_"&amp;data!$A$8,INDIRECT("A"&amp;ROW()+1&amp;":$D$100"),2,FALSE)))))))-OFFSET(O10,1,1),"")</f>
        <v>1.6666666666666607E-2</v>
      </c>
      <c r="P10" s="7">
        <f t="shared" si="2"/>
        <v>0.44652777777777775</v>
      </c>
      <c r="Q10" s="2">
        <f>INT((R10*S10*T10)/60+0.99+U10)</f>
        <v>11</v>
      </c>
      <c r="R10" s="24">
        <f t="shared" si="8"/>
        <v>2</v>
      </c>
      <c r="S10" s="24">
        <f t="shared" si="4"/>
        <v>3</v>
      </c>
      <c r="T10" s="24">
        <f t="shared" si="9"/>
        <v>110</v>
      </c>
      <c r="U10" s="24">
        <v>0</v>
      </c>
      <c r="V10" s="40" t="s">
        <v>49</v>
      </c>
      <c r="W10" s="40" t="s">
        <v>26</v>
      </c>
      <c r="X10" s="40">
        <f>I9</f>
        <v>5</v>
      </c>
      <c r="AB10" s="42"/>
    </row>
    <row r="11" spans="1:28" ht="20.100000000000001" customHeight="1" x14ac:dyDescent="0.15">
      <c r="A11" s="52" t="str">
        <f t="shared" si="0"/>
        <v>ｼﾆｱⅢC級戦_La_準決勝</v>
      </c>
      <c r="B11" s="7">
        <f>P11</f>
        <v>0.45416666666666661</v>
      </c>
      <c r="C11" s="23">
        <v>6</v>
      </c>
      <c r="D11" s="24" t="s">
        <v>46</v>
      </c>
      <c r="E11" s="24" t="s">
        <v>22</v>
      </c>
      <c r="F11" s="24">
        <v>1</v>
      </c>
      <c r="G11" s="24">
        <v>6</v>
      </c>
      <c r="H11" s="24" t="s">
        <v>23</v>
      </c>
      <c r="I11" s="24">
        <v>10</v>
      </c>
      <c r="J11" s="2"/>
      <c r="K11" s="24" t="s">
        <v>79</v>
      </c>
      <c r="L11" s="44">
        <f t="shared" si="5"/>
        <v>0.6</v>
      </c>
      <c r="M11" s="45">
        <f t="shared" si="6"/>
        <v>10</v>
      </c>
      <c r="N11" s="45">
        <f t="shared" si="7"/>
        <v>6</v>
      </c>
      <c r="O11" s="1">
        <f ca="1">IFERROR(IFERROR(VLOOKUP(D11&amp;"_"&amp;K11&amp;"_"&amp;data!$A$2,INDIRECT("A"&amp;ROW()+1&amp;":$D$100"),2,FALSE),IFERROR(VLOOKUP(D11&amp;"_"&amp;K11&amp;"_"&amp;data!$A$3,INDIRECT("A"&amp;ROW()+1&amp;":$D$100"),2,FALSE),IFERROR(VLOOKUP(D11&amp;"_"&amp;K11&amp;"_"&amp;data!$A$4,INDIRECT("A"&amp;ROW()+1&amp;":$D$100"),2,FALSE),IFERROR(VLOOKUP(D11&amp;"_"&amp;K11&amp;"_"&amp;data!$A$5,INDIRECT("A"&amp;ROW()+1&amp;":$D$100"),2,FALSE),IFERROR(VLOOKUP(D11&amp;"_"&amp;K11&amp;"_"&amp;data!$A$6,INDIRECT("A"&amp;ROW()+1&amp;":$D$100"),2,FALSE),IFERROR(VLOOKUP(D11&amp;"_"&amp;K11&amp;"_"&amp;data!$A$7,INDIRECT("A"&amp;ROW()+1&amp;":$D$100"),2,FALSE),VLOOKUP(D11&amp;"_"&amp;K11&amp;"_"&amp;data!$A$8,INDIRECT("A"&amp;ROW()+1&amp;":$D$100"),2,FALSE)))))))-OFFSET(O11,1,1),"")</f>
        <v>2.4999999999999911E-2</v>
      </c>
      <c r="P11" s="7">
        <f t="shared" si="2"/>
        <v>0.45416666666666661</v>
      </c>
      <c r="Q11" s="2">
        <f>INT((R11*S11*T11)/60+0.99+U11)</f>
        <v>4</v>
      </c>
      <c r="R11" s="24">
        <f t="shared" si="8"/>
        <v>1</v>
      </c>
      <c r="S11" s="24">
        <f t="shared" si="4"/>
        <v>2</v>
      </c>
      <c r="T11" s="24">
        <f t="shared" si="9"/>
        <v>110</v>
      </c>
      <c r="U11" s="24">
        <v>0</v>
      </c>
      <c r="V11" s="40" t="s">
        <v>50</v>
      </c>
      <c r="W11" s="40" t="s">
        <v>23</v>
      </c>
      <c r="X11" s="40">
        <f>I8</f>
        <v>4</v>
      </c>
      <c r="AB11" s="42"/>
    </row>
    <row r="12" spans="1:28" ht="20.100000000000001" customHeight="1" x14ac:dyDescent="0.15">
      <c r="A12" s="52" t="str">
        <f t="shared" si="0"/>
        <v>ｼﾆｱⅢB級戦_La_準決勝</v>
      </c>
      <c r="B12" s="7">
        <f>P12</f>
        <v>0.45694444444444438</v>
      </c>
      <c r="C12" s="23">
        <v>7</v>
      </c>
      <c r="D12" s="24" t="s">
        <v>47</v>
      </c>
      <c r="E12" s="24" t="s">
        <v>22</v>
      </c>
      <c r="F12" s="24">
        <v>1</v>
      </c>
      <c r="G12" s="24">
        <v>9</v>
      </c>
      <c r="H12" s="24" t="s">
        <v>26</v>
      </c>
      <c r="I12" s="24">
        <v>6</v>
      </c>
      <c r="J12" s="2"/>
      <c r="K12" s="24" t="s">
        <v>79</v>
      </c>
      <c r="L12" s="44">
        <f t="shared" si="5"/>
        <v>1.5</v>
      </c>
      <c r="M12" s="45">
        <f t="shared" si="6"/>
        <v>6</v>
      </c>
      <c r="N12" s="45">
        <f t="shared" si="7"/>
        <v>9</v>
      </c>
      <c r="O12" s="1">
        <f ca="1">IFERROR(IFERROR(VLOOKUP(D12&amp;"_"&amp;K12&amp;"_"&amp;data!$A$2,INDIRECT("A"&amp;ROW()+1&amp;":$D$100"),2,FALSE),IFERROR(VLOOKUP(D12&amp;"_"&amp;K12&amp;"_"&amp;data!$A$3,INDIRECT("A"&amp;ROW()+1&amp;":$D$100"),2,FALSE),IFERROR(VLOOKUP(D12&amp;"_"&amp;K12&amp;"_"&amp;data!$A$4,INDIRECT("A"&amp;ROW()+1&amp;":$D$100"),2,FALSE),IFERROR(VLOOKUP(D12&amp;"_"&amp;K12&amp;"_"&amp;data!$A$5,INDIRECT("A"&amp;ROW()+1&amp;":$D$100"),2,FALSE),IFERROR(VLOOKUP(D12&amp;"_"&amp;K12&amp;"_"&amp;data!$A$6,INDIRECT("A"&amp;ROW()+1&amp;":$D$100"),2,FALSE),IFERROR(VLOOKUP(D12&amp;"_"&amp;K12&amp;"_"&amp;data!$A$7,INDIRECT("A"&amp;ROW()+1&amp;":$D$100"),2,FALSE),VLOOKUP(D12&amp;"_"&amp;K12&amp;"_"&amp;data!$A$8,INDIRECT("A"&amp;ROW()+1&amp;":$D$100"),2,FALSE)))))))-OFFSET(O12,1,1),"")</f>
        <v>2.5694444444444353E-2</v>
      </c>
      <c r="P12" s="7">
        <f t="shared" si="2"/>
        <v>0.45694444444444438</v>
      </c>
      <c r="Q12" s="2">
        <f>INT((R12*S12*T12)/60+0.99+U12)</f>
        <v>4</v>
      </c>
      <c r="R12" s="24">
        <f t="shared" si="8"/>
        <v>1</v>
      </c>
      <c r="S12" s="24">
        <f t="shared" si="4"/>
        <v>2</v>
      </c>
      <c r="T12" s="24">
        <f t="shared" si="9"/>
        <v>110</v>
      </c>
      <c r="U12" s="24">
        <v>0</v>
      </c>
      <c r="V12" s="40" t="s">
        <v>27</v>
      </c>
      <c r="W12" s="40" t="s">
        <v>19</v>
      </c>
      <c r="X12" s="40">
        <f>I14</f>
        <v>5</v>
      </c>
      <c r="AB12" s="42"/>
    </row>
    <row r="13" spans="1:28" ht="20.100000000000001" customHeight="1" x14ac:dyDescent="0.15">
      <c r="A13" s="52" t="str">
        <f t="shared" si="0"/>
        <v/>
      </c>
      <c r="B13" s="7">
        <f t="shared" si="1"/>
        <v>0.45972222222222214</v>
      </c>
      <c r="C13" s="69" t="s">
        <v>30</v>
      </c>
      <c r="D13" s="67"/>
      <c r="E13" s="67"/>
      <c r="F13" s="67"/>
      <c r="G13" s="67"/>
      <c r="H13" s="67"/>
      <c r="I13" s="67"/>
      <c r="J13" s="2"/>
      <c r="K13" s="24"/>
      <c r="L13" s="44" t="str">
        <f t="shared" si="5"/>
        <v/>
      </c>
      <c r="M13" s="45" t="str">
        <f t="shared" si="6"/>
        <v/>
      </c>
      <c r="N13" s="45" t="str">
        <f t="shared" si="7"/>
        <v/>
      </c>
      <c r="O13" s="1" t="str">
        <f ca="1">IFERROR(IFERROR(VLOOKUP(D13&amp;"_"&amp;K13&amp;"_"&amp;data!$A$2,INDIRECT("A"&amp;ROW()+1&amp;":$D$100"),2,FALSE),IFERROR(VLOOKUP(D13&amp;"_"&amp;K13&amp;"_"&amp;data!$A$3,INDIRECT("A"&amp;ROW()+1&amp;":$D$100"),2,FALSE),IFERROR(VLOOKUP(D13&amp;"_"&amp;K13&amp;"_"&amp;data!$A$4,INDIRECT("A"&amp;ROW()+1&amp;":$D$100"),2,FALSE),IFERROR(VLOOKUP(D13&amp;"_"&amp;K13&amp;"_"&amp;data!$A$5,INDIRECT("A"&amp;ROW()+1&amp;":$D$100"),2,FALSE),IFERROR(VLOOKUP(D13&amp;"_"&amp;K13&amp;"_"&amp;data!$A$6,INDIRECT("A"&amp;ROW()+1&amp;":$D$100"),2,FALSE),IFERROR(VLOOKUP(D13&amp;"_"&amp;K13&amp;"_"&amp;data!$A$7,INDIRECT("A"&amp;ROW()+1&amp;":$D$100"),2,FALSE),VLOOKUP(D13&amp;"_"&amp;K13&amp;"_"&amp;data!$A$8,INDIRECT("A"&amp;ROW()+1&amp;":$D$100"),2,FALSE)))))))-OFFSET(O13,1,1),"")</f>
        <v/>
      </c>
      <c r="P13" s="7">
        <f t="shared" si="2"/>
        <v>0.45972222222222214</v>
      </c>
      <c r="Q13" s="8">
        <v>10</v>
      </c>
      <c r="R13" s="11">
        <f>SUM(Q6:Q12)</f>
        <v>52</v>
      </c>
      <c r="S13" s="12" t="s">
        <v>1</v>
      </c>
      <c r="T13" s="24"/>
      <c r="U13" s="24"/>
      <c r="V13" s="40" t="s">
        <v>25</v>
      </c>
      <c r="W13" s="40" t="s">
        <v>26</v>
      </c>
      <c r="X13" s="40">
        <f>I12</f>
        <v>6</v>
      </c>
      <c r="AB13" s="42"/>
    </row>
    <row r="14" spans="1:28" ht="20.100000000000001" customHeight="1" x14ac:dyDescent="0.15">
      <c r="A14" s="52" t="str">
        <f t="shared" si="0"/>
        <v>ｼﾆｱⅡB級戦_La_準決勝</v>
      </c>
      <c r="B14" s="7">
        <f>P14</f>
        <v>0.46666666666666656</v>
      </c>
      <c r="C14" s="23">
        <v>8</v>
      </c>
      <c r="D14" s="24" t="s">
        <v>48</v>
      </c>
      <c r="E14" s="24" t="s">
        <v>22</v>
      </c>
      <c r="F14" s="24">
        <v>1</v>
      </c>
      <c r="G14" s="24">
        <v>5</v>
      </c>
      <c r="H14" s="24" t="s">
        <v>19</v>
      </c>
      <c r="I14" s="24">
        <v>5</v>
      </c>
      <c r="J14" s="2"/>
      <c r="K14" s="24" t="s">
        <v>79</v>
      </c>
      <c r="L14" s="44">
        <f t="shared" si="5"/>
        <v>1</v>
      </c>
      <c r="M14" s="45">
        <f t="shared" si="6"/>
        <v>5</v>
      </c>
      <c r="N14" s="45">
        <f t="shared" si="7"/>
        <v>5</v>
      </c>
      <c r="O14" s="1">
        <f ca="1">IFERROR(IFERROR(VLOOKUP(D14&amp;"_"&amp;K14&amp;"_"&amp;data!$A$2,INDIRECT("A"&amp;ROW()+1&amp;":$D$100"),2,FALSE),IFERROR(VLOOKUP(D14&amp;"_"&amp;K14&amp;"_"&amp;data!$A$3,INDIRECT("A"&amp;ROW()+1&amp;":$D$100"),2,FALSE),IFERROR(VLOOKUP(D14&amp;"_"&amp;K14&amp;"_"&amp;data!$A$4,INDIRECT("A"&amp;ROW()+1&amp;":$D$100"),2,FALSE),IFERROR(VLOOKUP(D14&amp;"_"&amp;K14&amp;"_"&amp;data!$A$5,INDIRECT("A"&amp;ROW()+1&amp;":$D$100"),2,FALSE),IFERROR(VLOOKUP(D14&amp;"_"&amp;K14&amp;"_"&amp;data!$A$6,INDIRECT("A"&amp;ROW()+1&amp;":$D$100"),2,FALSE),IFERROR(VLOOKUP(D14&amp;"_"&amp;K14&amp;"_"&amp;data!$A$7,INDIRECT("A"&amp;ROW()+1&amp;":$D$100"),2,FALSE),VLOOKUP(D14&amp;"_"&amp;K14&amp;"_"&amp;data!$A$8,INDIRECT("A"&amp;ROW()+1&amp;":$D$100"),2,FALSE)))))))-OFFSET(O14,1,1),"")</f>
        <v>1.8055555555555491E-2</v>
      </c>
      <c r="P14" s="7">
        <f t="shared" si="2"/>
        <v>0.46666666666666656</v>
      </c>
      <c r="Q14" s="2">
        <f>INT((R14*S14*T14)/60+0.99+U14)</f>
        <v>6</v>
      </c>
      <c r="R14" s="24">
        <f>F14</f>
        <v>1</v>
      </c>
      <c r="S14" s="24">
        <f t="shared" ref="S14:S21" si="10">IF(H14&gt;0,LEN(H14),"")</f>
        <v>3</v>
      </c>
      <c r="T14" s="24">
        <f t="shared" si="9"/>
        <v>110</v>
      </c>
      <c r="U14" s="24">
        <v>0</v>
      </c>
      <c r="V14" s="40" t="s">
        <v>24</v>
      </c>
      <c r="W14" s="40" t="s">
        <v>23</v>
      </c>
      <c r="X14" s="40">
        <f>I7</f>
        <v>13</v>
      </c>
      <c r="AB14" s="42"/>
    </row>
    <row r="15" spans="1:28" ht="20.100000000000001" customHeight="1" x14ac:dyDescent="0.15">
      <c r="A15" s="52" t="str">
        <f t="shared" si="0"/>
        <v>C級戦_La_準決勝</v>
      </c>
      <c r="B15" s="7">
        <f t="shared" si="1"/>
        <v>0.47083333333333321</v>
      </c>
      <c r="C15" s="23">
        <v>9</v>
      </c>
      <c r="D15" s="24" t="s">
        <v>17</v>
      </c>
      <c r="E15" s="24" t="s">
        <v>22</v>
      </c>
      <c r="F15" s="24">
        <v>1</v>
      </c>
      <c r="G15" s="24">
        <v>6</v>
      </c>
      <c r="H15" s="24" t="s">
        <v>19</v>
      </c>
      <c r="I15" s="24">
        <v>12</v>
      </c>
      <c r="J15" s="2"/>
      <c r="K15" s="24" t="s">
        <v>79</v>
      </c>
      <c r="L15" s="44">
        <f t="shared" si="5"/>
        <v>0.5</v>
      </c>
      <c r="M15" s="45">
        <f t="shared" si="6"/>
        <v>12</v>
      </c>
      <c r="N15" s="45">
        <f t="shared" si="7"/>
        <v>6</v>
      </c>
      <c r="O15" s="1">
        <f ca="1">IFERROR(IFERROR(VLOOKUP(D15&amp;"_"&amp;K15&amp;"_"&amp;data!$A$2,INDIRECT("A"&amp;ROW()+1&amp;":$D$100"),2,FALSE),IFERROR(VLOOKUP(D15&amp;"_"&amp;K15&amp;"_"&amp;data!$A$3,INDIRECT("A"&amp;ROW()+1&amp;":$D$100"),2,FALSE),IFERROR(VLOOKUP(D15&amp;"_"&amp;K15&amp;"_"&amp;data!$A$4,INDIRECT("A"&amp;ROW()+1&amp;":$D$100"),2,FALSE),IFERROR(VLOOKUP(D15&amp;"_"&amp;K15&amp;"_"&amp;data!$A$5,INDIRECT("A"&amp;ROW()+1&amp;":$D$100"),2,FALSE),IFERROR(VLOOKUP(D15&amp;"_"&amp;K15&amp;"_"&amp;data!$A$6,INDIRECT("A"&amp;ROW()+1&amp;":$D$100"),2,FALSE),IFERROR(VLOOKUP(D15&amp;"_"&amp;K15&amp;"_"&amp;data!$A$7,INDIRECT("A"&amp;ROW()+1&amp;":$D$100"),2,FALSE),VLOOKUP(D15&amp;"_"&amp;K15&amp;"_"&amp;data!$A$8,INDIRECT("A"&amp;ROW()+1&amp;":$D$100"),2,FALSE)))))))-OFFSET(O15,1,1),"")</f>
        <v>1.8749999999999933E-2</v>
      </c>
      <c r="P15" s="7">
        <f t="shared" si="2"/>
        <v>0.47083333333333321</v>
      </c>
      <c r="Q15" s="2">
        <f t="shared" ref="Q15:Q21" si="11">INT((R15*S15*T15)/60+0.99+U15)</f>
        <v>6</v>
      </c>
      <c r="R15" s="24">
        <f t="shared" ref="R15:R21" si="12">F15</f>
        <v>1</v>
      </c>
      <c r="S15" s="24">
        <f t="shared" si="10"/>
        <v>3</v>
      </c>
      <c r="T15" s="24">
        <f t="shared" si="9"/>
        <v>110</v>
      </c>
      <c r="U15" s="24">
        <v>0</v>
      </c>
      <c r="V15" s="68" t="s">
        <v>53</v>
      </c>
      <c r="W15" s="68"/>
      <c r="X15" s="40">
        <f>SUM(X9:X14)</f>
        <v>71</v>
      </c>
      <c r="AB15" s="42"/>
    </row>
    <row r="16" spans="1:28" ht="20.100000000000001" customHeight="1" x14ac:dyDescent="0.15">
      <c r="A16" s="52" t="str">
        <f t="shared" si="0"/>
        <v>2級戦_La_決勝</v>
      </c>
      <c r="B16" s="7">
        <f>P16</f>
        <v>0.47499999999999987</v>
      </c>
      <c r="C16" s="23">
        <v>10</v>
      </c>
      <c r="D16" s="24" t="s">
        <v>21</v>
      </c>
      <c r="E16" s="24" t="s">
        <v>32</v>
      </c>
      <c r="F16" s="24">
        <v>1</v>
      </c>
      <c r="G16" s="24" t="s">
        <v>33</v>
      </c>
      <c r="H16" s="24" t="s">
        <v>23</v>
      </c>
      <c r="I16" s="24">
        <v>4</v>
      </c>
      <c r="J16" s="2"/>
      <c r="K16" s="24" t="s">
        <v>79</v>
      </c>
      <c r="L16" s="44" t="str">
        <f t="shared" si="5"/>
        <v/>
      </c>
      <c r="M16" s="45">
        <f t="shared" si="6"/>
        <v>4</v>
      </c>
      <c r="N16" s="45" t="str">
        <f t="shared" si="7"/>
        <v/>
      </c>
      <c r="O16" s="1" t="str">
        <f ca="1">IFERROR(IFERROR(VLOOKUP(D16&amp;"_"&amp;K16&amp;"_"&amp;data!$A$2,INDIRECT("A"&amp;ROW()+1&amp;":$D$100"),2,FALSE),IFERROR(VLOOKUP(D16&amp;"_"&amp;K16&amp;"_"&amp;data!$A$3,INDIRECT("A"&amp;ROW()+1&amp;":$D$100"),2,FALSE),IFERROR(VLOOKUP(D16&amp;"_"&amp;K16&amp;"_"&amp;data!$A$4,INDIRECT("A"&amp;ROW()+1&amp;":$D$100"),2,FALSE),IFERROR(VLOOKUP(D16&amp;"_"&amp;K16&amp;"_"&amp;data!$A$5,INDIRECT("A"&amp;ROW()+1&amp;":$D$100"),2,FALSE),IFERROR(VLOOKUP(D16&amp;"_"&amp;K16&amp;"_"&amp;data!$A$6,INDIRECT("A"&amp;ROW()+1&amp;":$D$100"),2,FALSE),IFERROR(VLOOKUP(D16&amp;"_"&amp;K16&amp;"_"&amp;data!$A$7,INDIRECT("A"&amp;ROW()+1&amp;":$D$100"),2,FALSE),VLOOKUP(D16&amp;"_"&amp;K16&amp;"_"&amp;data!$A$8,INDIRECT("A"&amp;ROW()+1&amp;":$D$100"),2,FALSE)))))))-OFFSET(O16,1,1),"")</f>
        <v/>
      </c>
      <c r="P16" s="7">
        <f t="shared" si="2"/>
        <v>0.47499999999999987</v>
      </c>
      <c r="Q16" s="2">
        <f>INT((R16*S16*T16)/60+0.99+U16)</f>
        <v>5</v>
      </c>
      <c r="R16" s="24">
        <f t="shared" si="12"/>
        <v>1</v>
      </c>
      <c r="S16" s="24">
        <f t="shared" si="10"/>
        <v>2</v>
      </c>
      <c r="T16" s="24">
        <f>90+5+25</f>
        <v>120</v>
      </c>
      <c r="U16" s="24">
        <v>1</v>
      </c>
      <c r="V16" s="16"/>
      <c r="W16" s="16"/>
      <c r="X16" s="16"/>
      <c r="AB16" s="42"/>
    </row>
    <row r="17" spans="1:28" ht="20.100000000000001" customHeight="1" x14ac:dyDescent="0.15">
      <c r="A17" s="52" t="str">
        <f t="shared" si="0"/>
        <v>1級戦_La_決勝</v>
      </c>
      <c r="B17" s="7">
        <f>P17</f>
        <v>0.47847222222222208</v>
      </c>
      <c r="C17" s="23">
        <v>11</v>
      </c>
      <c r="D17" s="24" t="s">
        <v>29</v>
      </c>
      <c r="E17" s="24" t="s">
        <v>32</v>
      </c>
      <c r="F17" s="24">
        <v>1</v>
      </c>
      <c r="G17" s="24" t="s">
        <v>33</v>
      </c>
      <c r="H17" s="24" t="s">
        <v>26</v>
      </c>
      <c r="I17" s="24">
        <v>5</v>
      </c>
      <c r="J17" s="2"/>
      <c r="K17" s="24" t="s">
        <v>91</v>
      </c>
      <c r="L17" s="44" t="str">
        <f t="shared" si="5"/>
        <v/>
      </c>
      <c r="M17" s="45">
        <f t="shared" si="6"/>
        <v>5</v>
      </c>
      <c r="N17" s="45" t="str">
        <f t="shared" si="7"/>
        <v/>
      </c>
      <c r="O17" s="1" t="str">
        <f ca="1">IFERROR(IFERROR(VLOOKUP(D17&amp;"_"&amp;K17&amp;"_"&amp;data!$A$2,INDIRECT("A"&amp;ROW()+1&amp;":$D$100"),2,FALSE),IFERROR(VLOOKUP(D17&amp;"_"&amp;K17&amp;"_"&amp;data!$A$3,INDIRECT("A"&amp;ROW()+1&amp;":$D$100"),2,FALSE),IFERROR(VLOOKUP(D17&amp;"_"&amp;K17&amp;"_"&amp;data!$A$4,INDIRECT("A"&amp;ROW()+1&amp;":$D$100"),2,FALSE),IFERROR(VLOOKUP(D17&amp;"_"&amp;K17&amp;"_"&amp;data!$A$5,INDIRECT("A"&amp;ROW()+1&amp;":$D$100"),2,FALSE),IFERROR(VLOOKUP(D17&amp;"_"&amp;K17&amp;"_"&amp;data!$A$6,INDIRECT("A"&amp;ROW()+1&amp;":$D$100"),2,FALSE),IFERROR(VLOOKUP(D17&amp;"_"&amp;K17&amp;"_"&amp;data!$A$7,INDIRECT("A"&amp;ROW()+1&amp;":$D$100"),2,FALSE),VLOOKUP(D17&amp;"_"&amp;K17&amp;"_"&amp;data!$A$8,INDIRECT("A"&amp;ROW()+1&amp;":$D$100"),2,FALSE)))))))-OFFSET(O17,1,1),"")</f>
        <v/>
      </c>
      <c r="P17" s="7">
        <f t="shared" si="2"/>
        <v>0.47847222222222208</v>
      </c>
      <c r="Q17" s="2">
        <f>INT((R17*S17*T17)/60+0.99+U17)</f>
        <v>5</v>
      </c>
      <c r="R17" s="24">
        <f t="shared" si="12"/>
        <v>1</v>
      </c>
      <c r="S17" s="24">
        <f t="shared" si="10"/>
        <v>2</v>
      </c>
      <c r="T17" s="24">
        <f t="shared" ref="T17:T21" si="13">90+5+25</f>
        <v>120</v>
      </c>
      <c r="U17" s="24">
        <v>1</v>
      </c>
      <c r="V17" s="47"/>
      <c r="W17" s="47"/>
      <c r="X17" s="47"/>
      <c r="AB17" s="42"/>
    </row>
    <row r="18" spans="1:28" ht="20.100000000000001" customHeight="1" x14ac:dyDescent="0.15">
      <c r="A18" s="52" t="str">
        <f t="shared" si="0"/>
        <v>ｼﾆｱⅢC級戦_La_決勝</v>
      </c>
      <c r="B18" s="7">
        <f t="shared" si="1"/>
        <v>0.48194444444444429</v>
      </c>
      <c r="C18" s="23">
        <v>12</v>
      </c>
      <c r="D18" s="24" t="s">
        <v>46</v>
      </c>
      <c r="E18" s="24" t="s">
        <v>32</v>
      </c>
      <c r="F18" s="24">
        <v>1</v>
      </c>
      <c r="G18" s="24" t="s">
        <v>33</v>
      </c>
      <c r="H18" s="24" t="s">
        <v>23</v>
      </c>
      <c r="I18" s="24">
        <v>6</v>
      </c>
      <c r="J18" s="2"/>
      <c r="K18" s="24" t="s">
        <v>79</v>
      </c>
      <c r="L18" s="44" t="str">
        <f t="shared" si="5"/>
        <v/>
      </c>
      <c r="M18" s="45">
        <f t="shared" si="6"/>
        <v>6</v>
      </c>
      <c r="N18" s="45" t="str">
        <f t="shared" si="7"/>
        <v/>
      </c>
      <c r="O18" s="1" t="str">
        <f ca="1">IFERROR(IFERROR(VLOOKUP(D18&amp;"_"&amp;K18&amp;"_"&amp;data!$A$2,INDIRECT("A"&amp;ROW()+1&amp;":$D$100"),2,FALSE),IFERROR(VLOOKUP(D18&amp;"_"&amp;K18&amp;"_"&amp;data!$A$3,INDIRECT("A"&amp;ROW()+1&amp;":$D$100"),2,FALSE),IFERROR(VLOOKUP(D18&amp;"_"&amp;K18&amp;"_"&amp;data!$A$4,INDIRECT("A"&amp;ROW()+1&amp;":$D$100"),2,FALSE),IFERROR(VLOOKUP(D18&amp;"_"&amp;K18&amp;"_"&amp;data!$A$5,INDIRECT("A"&amp;ROW()+1&amp;":$D$100"),2,FALSE),IFERROR(VLOOKUP(D18&amp;"_"&amp;K18&amp;"_"&amp;data!$A$6,INDIRECT("A"&amp;ROW()+1&amp;":$D$100"),2,FALSE),IFERROR(VLOOKUP(D18&amp;"_"&amp;K18&amp;"_"&amp;data!$A$7,INDIRECT("A"&amp;ROW()+1&amp;":$D$100"),2,FALSE),VLOOKUP(D18&amp;"_"&amp;K18&amp;"_"&amp;data!$A$8,INDIRECT("A"&amp;ROW()+1&amp;":$D$100"),2,FALSE)))))))-OFFSET(O18,1,1),"")</f>
        <v/>
      </c>
      <c r="P18" s="7">
        <f t="shared" si="2"/>
        <v>0.48194444444444429</v>
      </c>
      <c r="Q18" s="2">
        <f t="shared" si="11"/>
        <v>5</v>
      </c>
      <c r="R18" s="24">
        <f t="shared" si="12"/>
        <v>1</v>
      </c>
      <c r="S18" s="24">
        <f t="shared" si="10"/>
        <v>2</v>
      </c>
      <c r="T18" s="24">
        <f t="shared" si="13"/>
        <v>120</v>
      </c>
      <c r="U18" s="24">
        <v>1</v>
      </c>
      <c r="V18" s="47"/>
      <c r="W18" s="47"/>
      <c r="X18" s="47"/>
      <c r="AB18" s="42"/>
    </row>
    <row r="19" spans="1:28" ht="20.100000000000001" customHeight="1" x14ac:dyDescent="0.15">
      <c r="A19" s="52" t="str">
        <f t="shared" si="0"/>
        <v>ｼﾆｱⅢB級戦_La_決勝</v>
      </c>
      <c r="B19" s="7">
        <f t="shared" si="1"/>
        <v>0.4854166666666665</v>
      </c>
      <c r="C19" s="23">
        <v>13</v>
      </c>
      <c r="D19" s="24" t="s">
        <v>47</v>
      </c>
      <c r="E19" s="24" t="s">
        <v>32</v>
      </c>
      <c r="F19" s="24">
        <v>1</v>
      </c>
      <c r="G19" s="24" t="s">
        <v>33</v>
      </c>
      <c r="H19" s="24" t="s">
        <v>26</v>
      </c>
      <c r="I19" s="24">
        <v>6</v>
      </c>
      <c r="J19" s="2"/>
      <c r="K19" s="24" t="s">
        <v>79</v>
      </c>
      <c r="L19" s="44" t="str">
        <f t="shared" si="5"/>
        <v/>
      </c>
      <c r="M19" s="45">
        <f t="shared" si="6"/>
        <v>6</v>
      </c>
      <c r="N19" s="45" t="str">
        <f t="shared" si="7"/>
        <v/>
      </c>
      <c r="O19" s="1" t="str">
        <f ca="1">IFERROR(IFERROR(VLOOKUP(D19&amp;"_"&amp;K19&amp;"_"&amp;data!$A$2,INDIRECT("A"&amp;ROW()+1&amp;":$D$100"),2,FALSE),IFERROR(VLOOKUP(D19&amp;"_"&amp;K19&amp;"_"&amp;data!$A$3,INDIRECT("A"&amp;ROW()+1&amp;":$D$100"),2,FALSE),IFERROR(VLOOKUP(D19&amp;"_"&amp;K19&amp;"_"&amp;data!$A$4,INDIRECT("A"&amp;ROW()+1&amp;":$D$100"),2,FALSE),IFERROR(VLOOKUP(D19&amp;"_"&amp;K19&amp;"_"&amp;data!$A$5,INDIRECT("A"&amp;ROW()+1&amp;":$D$100"),2,FALSE),IFERROR(VLOOKUP(D19&amp;"_"&amp;K19&amp;"_"&amp;data!$A$6,INDIRECT("A"&amp;ROW()+1&amp;":$D$100"),2,FALSE),IFERROR(VLOOKUP(D19&amp;"_"&amp;K19&amp;"_"&amp;data!$A$7,INDIRECT("A"&amp;ROW()+1&amp;":$D$100"),2,FALSE),VLOOKUP(D19&amp;"_"&amp;K19&amp;"_"&amp;data!$A$8,INDIRECT("A"&amp;ROW()+1&amp;":$D$100"),2,FALSE)))))))-OFFSET(O19,1,1),"")</f>
        <v/>
      </c>
      <c r="P19" s="7">
        <f t="shared" si="2"/>
        <v>0.4854166666666665</v>
      </c>
      <c r="Q19" s="2">
        <f t="shared" si="11"/>
        <v>5</v>
      </c>
      <c r="R19" s="24">
        <f t="shared" si="12"/>
        <v>1</v>
      </c>
      <c r="S19" s="24">
        <f t="shared" si="10"/>
        <v>2</v>
      </c>
      <c r="T19" s="24">
        <f t="shared" si="13"/>
        <v>120</v>
      </c>
      <c r="U19" s="24">
        <v>1</v>
      </c>
      <c r="V19" s="47"/>
      <c r="W19" s="47"/>
      <c r="X19" s="47"/>
      <c r="AB19" s="42"/>
    </row>
    <row r="20" spans="1:28" ht="20.100000000000001" customHeight="1" x14ac:dyDescent="0.15">
      <c r="A20" s="52" t="str">
        <f t="shared" si="0"/>
        <v>ｼﾆｱⅡB級戦_La_決勝</v>
      </c>
      <c r="B20" s="7">
        <f t="shared" si="1"/>
        <v>0.48888888888888871</v>
      </c>
      <c r="C20" s="23">
        <v>14</v>
      </c>
      <c r="D20" s="24" t="s">
        <v>48</v>
      </c>
      <c r="E20" s="24" t="s">
        <v>80</v>
      </c>
      <c r="F20" s="24">
        <v>1</v>
      </c>
      <c r="G20" s="24" t="s">
        <v>33</v>
      </c>
      <c r="H20" s="24" t="s">
        <v>19</v>
      </c>
      <c r="I20" s="24">
        <v>5</v>
      </c>
      <c r="J20" s="2"/>
      <c r="K20" s="24" t="s">
        <v>79</v>
      </c>
      <c r="L20" s="44" t="str">
        <f t="shared" si="5"/>
        <v/>
      </c>
      <c r="M20" s="45">
        <f t="shared" si="6"/>
        <v>5</v>
      </c>
      <c r="N20" s="45" t="str">
        <f t="shared" si="7"/>
        <v/>
      </c>
      <c r="O20" s="1" t="str">
        <f ca="1">IFERROR(IFERROR(VLOOKUP(D20&amp;"_"&amp;K20&amp;"_"&amp;data!$A$2,INDIRECT("A"&amp;ROW()+1&amp;":$D$100"),2,FALSE),IFERROR(VLOOKUP(D20&amp;"_"&amp;K20&amp;"_"&amp;data!$A$3,INDIRECT("A"&amp;ROW()+1&amp;":$D$100"),2,FALSE),IFERROR(VLOOKUP(D20&amp;"_"&amp;K20&amp;"_"&amp;data!$A$4,INDIRECT("A"&amp;ROW()+1&amp;":$D$100"),2,FALSE),IFERROR(VLOOKUP(D20&amp;"_"&amp;K20&amp;"_"&amp;data!$A$5,INDIRECT("A"&amp;ROW()+1&amp;":$D$100"),2,FALSE),IFERROR(VLOOKUP(D20&amp;"_"&amp;K20&amp;"_"&amp;data!$A$6,INDIRECT("A"&amp;ROW()+1&amp;":$D$100"),2,FALSE),IFERROR(VLOOKUP(D20&amp;"_"&amp;K20&amp;"_"&amp;data!$A$7,INDIRECT("A"&amp;ROW()+1&amp;":$D$100"),2,FALSE),VLOOKUP(D20&amp;"_"&amp;K20&amp;"_"&amp;data!$A$8,INDIRECT("A"&amp;ROW()+1&amp;":$D$100"),2,FALSE)))))))-OFFSET(O20,1,1),"")</f>
        <v/>
      </c>
      <c r="P20" s="7">
        <f>P19+TIME(,Q19,)</f>
        <v>0.48888888888888871</v>
      </c>
      <c r="Q20" s="2">
        <f t="shared" si="11"/>
        <v>7</v>
      </c>
      <c r="R20" s="24">
        <f t="shared" si="12"/>
        <v>1</v>
      </c>
      <c r="S20" s="24">
        <f t="shared" si="10"/>
        <v>3</v>
      </c>
      <c r="T20" s="24">
        <f t="shared" si="13"/>
        <v>120</v>
      </c>
      <c r="U20" s="24">
        <v>1</v>
      </c>
      <c r="V20" s="47"/>
      <c r="W20" s="47"/>
      <c r="X20" s="47"/>
      <c r="AB20" s="42"/>
    </row>
    <row r="21" spans="1:28" ht="20.100000000000001" customHeight="1" x14ac:dyDescent="0.15">
      <c r="A21" s="52" t="str">
        <f t="shared" si="0"/>
        <v>C級戦_La_決勝</v>
      </c>
      <c r="B21" s="7">
        <f t="shared" si="1"/>
        <v>0.4937499999999998</v>
      </c>
      <c r="C21" s="23">
        <v>15</v>
      </c>
      <c r="D21" s="24" t="s">
        <v>17</v>
      </c>
      <c r="E21" s="24" t="s">
        <v>32</v>
      </c>
      <c r="F21" s="24">
        <v>1</v>
      </c>
      <c r="G21" s="24" t="s">
        <v>33</v>
      </c>
      <c r="H21" s="24" t="s">
        <v>19</v>
      </c>
      <c r="I21" s="24">
        <v>6</v>
      </c>
      <c r="J21" s="2"/>
      <c r="K21" s="24" t="s">
        <v>79</v>
      </c>
      <c r="L21" s="44" t="str">
        <f t="shared" si="5"/>
        <v/>
      </c>
      <c r="M21" s="45">
        <f t="shared" si="6"/>
        <v>6</v>
      </c>
      <c r="N21" s="45" t="str">
        <f t="shared" si="7"/>
        <v/>
      </c>
      <c r="O21" s="1" t="str">
        <f ca="1">IFERROR(IFERROR(VLOOKUP(D21&amp;"_"&amp;K21&amp;"_"&amp;data!$A$2,INDIRECT("A"&amp;ROW()+1&amp;":$D$100"),2,FALSE),IFERROR(VLOOKUP(D21&amp;"_"&amp;K21&amp;"_"&amp;data!$A$3,INDIRECT("A"&amp;ROW()+1&amp;":$D$100"),2,FALSE),IFERROR(VLOOKUP(D21&amp;"_"&amp;K21&amp;"_"&amp;data!$A$4,INDIRECT("A"&amp;ROW()+1&amp;":$D$100"),2,FALSE),IFERROR(VLOOKUP(D21&amp;"_"&amp;K21&amp;"_"&amp;data!$A$5,INDIRECT("A"&amp;ROW()+1&amp;":$D$100"),2,FALSE),IFERROR(VLOOKUP(D21&amp;"_"&amp;K21&amp;"_"&amp;data!$A$6,INDIRECT("A"&amp;ROW()+1&amp;":$D$100"),2,FALSE),IFERROR(VLOOKUP(D21&amp;"_"&amp;K21&amp;"_"&amp;data!$A$7,INDIRECT("A"&amp;ROW()+1&amp;":$D$100"),2,FALSE),VLOOKUP(D21&amp;"_"&amp;K21&amp;"_"&amp;data!$A$8,INDIRECT("A"&amp;ROW()+1&amp;":$D$100"),2,FALSE)))))))-OFFSET(O21,1,1),"")</f>
        <v/>
      </c>
      <c r="P21" s="7">
        <f t="shared" si="2"/>
        <v>0.4937499999999998</v>
      </c>
      <c r="Q21" s="2">
        <f t="shared" si="11"/>
        <v>7</v>
      </c>
      <c r="R21" s="24">
        <f t="shared" si="12"/>
        <v>1</v>
      </c>
      <c r="S21" s="24">
        <f t="shared" si="10"/>
        <v>3</v>
      </c>
      <c r="T21" s="24">
        <f t="shared" si="13"/>
        <v>120</v>
      </c>
      <c r="U21" s="24">
        <v>1</v>
      </c>
      <c r="V21" s="47"/>
      <c r="W21" s="47"/>
      <c r="X21" s="47"/>
      <c r="AB21" s="42"/>
    </row>
    <row r="22" spans="1:28" ht="20.100000000000001" customHeight="1" x14ac:dyDescent="0.15">
      <c r="A22" s="52" t="str">
        <f t="shared" si="0"/>
        <v/>
      </c>
      <c r="B22" s="7">
        <f t="shared" si="1"/>
        <v>0.49861111111111089</v>
      </c>
      <c r="C22" s="70" t="s">
        <v>34</v>
      </c>
      <c r="D22" s="71"/>
      <c r="E22" s="71"/>
      <c r="F22" s="71"/>
      <c r="G22" s="71"/>
      <c r="H22" s="71"/>
      <c r="I22" s="71"/>
      <c r="J22" s="2"/>
      <c r="K22" s="24"/>
      <c r="L22" s="44" t="str">
        <f t="shared" si="5"/>
        <v/>
      </c>
      <c r="M22" s="45" t="str">
        <f t="shared" si="6"/>
        <v/>
      </c>
      <c r="N22" s="45" t="str">
        <f t="shared" si="7"/>
        <v/>
      </c>
      <c r="O22" s="1" t="str">
        <f ca="1">IFERROR(IFERROR(VLOOKUP(D22&amp;"_"&amp;K22&amp;"_"&amp;data!$A$2,INDIRECT("A"&amp;ROW()+1&amp;":$D$100"),2,FALSE),IFERROR(VLOOKUP(D22&amp;"_"&amp;K22&amp;"_"&amp;data!$A$3,INDIRECT("A"&amp;ROW()+1&amp;":$D$100"),2,FALSE),IFERROR(VLOOKUP(D22&amp;"_"&amp;K22&amp;"_"&amp;data!$A$4,INDIRECT("A"&amp;ROW()+1&amp;":$D$100"),2,FALSE),IFERROR(VLOOKUP(D22&amp;"_"&amp;K22&amp;"_"&amp;data!$A$5,INDIRECT("A"&amp;ROW()+1&amp;":$D$100"),2,FALSE),IFERROR(VLOOKUP(D22&amp;"_"&amp;K22&amp;"_"&amp;data!$A$6,INDIRECT("A"&amp;ROW()+1&amp;":$D$100"),2,FALSE),IFERROR(VLOOKUP(D22&amp;"_"&amp;K22&amp;"_"&amp;data!$A$7,INDIRECT("A"&amp;ROW()+1&amp;":$D$100"),2,FALSE),VLOOKUP(D22&amp;"_"&amp;K22&amp;"_"&amp;data!$A$8,INDIRECT("A"&amp;ROW()+1&amp;":$D$100"),2,FALSE)))))))-OFFSET(O22,1,1),"")</f>
        <v/>
      </c>
      <c r="P22" s="7">
        <f t="shared" si="2"/>
        <v>0.49861111111111089</v>
      </c>
      <c r="Q22" s="8">
        <v>15</v>
      </c>
      <c r="R22" s="11">
        <f>SUM(Q14:Q21)</f>
        <v>46</v>
      </c>
      <c r="S22" s="12" t="s">
        <v>1</v>
      </c>
      <c r="T22" s="24"/>
      <c r="U22" s="24"/>
      <c r="V22" s="15"/>
      <c r="W22" s="15"/>
      <c r="X22" s="16"/>
      <c r="AB22" s="42"/>
    </row>
    <row r="23" spans="1:28" ht="20.100000000000001" customHeight="1" x14ac:dyDescent="0.15">
      <c r="A23" s="52" t="str">
        <f t="shared" si="0"/>
        <v/>
      </c>
      <c r="B23" s="7">
        <f t="shared" si="1"/>
        <v>0.50902777777777752</v>
      </c>
      <c r="C23" s="69" t="s">
        <v>35</v>
      </c>
      <c r="D23" s="67"/>
      <c r="E23" s="67"/>
      <c r="F23" s="67"/>
      <c r="G23" s="67"/>
      <c r="H23" s="67"/>
      <c r="I23" s="67"/>
      <c r="J23" s="2"/>
      <c r="K23" s="24"/>
      <c r="L23" s="44" t="str">
        <f t="shared" si="5"/>
        <v/>
      </c>
      <c r="M23" s="45" t="str">
        <f t="shared" si="6"/>
        <v/>
      </c>
      <c r="N23" s="45" t="str">
        <f t="shared" si="7"/>
        <v/>
      </c>
      <c r="O23" s="1" t="str">
        <f ca="1">IFERROR(IFERROR(VLOOKUP(D23&amp;"_"&amp;K23&amp;"_"&amp;data!$A$2,INDIRECT("A"&amp;ROW()+1&amp;":$D$100"),2,FALSE),IFERROR(VLOOKUP(D23&amp;"_"&amp;K23&amp;"_"&amp;data!$A$3,INDIRECT("A"&amp;ROW()+1&amp;":$D$100"),2,FALSE),IFERROR(VLOOKUP(D23&amp;"_"&amp;K23&amp;"_"&amp;data!$A$4,INDIRECT("A"&amp;ROW()+1&amp;":$D$100"),2,FALSE),IFERROR(VLOOKUP(D23&amp;"_"&amp;K23&amp;"_"&amp;data!$A$5,INDIRECT("A"&amp;ROW()+1&amp;":$D$100"),2,FALSE),IFERROR(VLOOKUP(D23&amp;"_"&amp;K23&amp;"_"&amp;data!$A$6,INDIRECT("A"&amp;ROW()+1&amp;":$D$100"),2,FALSE),IFERROR(VLOOKUP(D23&amp;"_"&amp;K23&amp;"_"&amp;data!$A$7,INDIRECT("A"&amp;ROW()+1&amp;":$D$100"),2,FALSE),VLOOKUP(D23&amp;"_"&amp;K23&amp;"_"&amp;data!$A$8,INDIRECT("A"&amp;ROW()+1&amp;":$D$100"),2,FALSE)))))))-OFFSET(O23,1,1),"")</f>
        <v/>
      </c>
      <c r="P23" s="7">
        <f t="shared" si="2"/>
        <v>0.50902777777777752</v>
      </c>
      <c r="Q23" s="8">
        <v>37</v>
      </c>
      <c r="R23" s="24"/>
      <c r="S23" s="24" t="str">
        <f t="shared" ref="S23:S28" si="14">IF(H23&gt;0,LEN(H23),"")</f>
        <v/>
      </c>
      <c r="T23" s="24"/>
      <c r="U23" s="24"/>
      <c r="V23" s="15"/>
      <c r="W23" s="15"/>
      <c r="X23" s="16"/>
      <c r="AB23" s="42"/>
    </row>
    <row r="24" spans="1:28" ht="20.100000000000001" customHeight="1" x14ac:dyDescent="0.15">
      <c r="A24" s="52" t="str">
        <f t="shared" si="0"/>
        <v/>
      </c>
      <c r="B24" s="7">
        <f t="shared" si="1"/>
        <v>0.53472222222222199</v>
      </c>
      <c r="C24" s="70" t="s">
        <v>55</v>
      </c>
      <c r="D24" s="71"/>
      <c r="E24" s="71"/>
      <c r="F24" s="71"/>
      <c r="G24" s="71"/>
      <c r="H24" s="71"/>
      <c r="I24" s="71"/>
      <c r="J24" s="2"/>
      <c r="K24" s="24"/>
      <c r="L24" s="44" t="str">
        <f t="shared" si="5"/>
        <v/>
      </c>
      <c r="M24" s="45" t="str">
        <f t="shared" si="6"/>
        <v/>
      </c>
      <c r="N24" s="45" t="str">
        <f t="shared" si="7"/>
        <v/>
      </c>
      <c r="O24" s="1" t="str">
        <f ca="1">IFERROR(IFERROR(VLOOKUP(D24&amp;"_"&amp;K24&amp;"_"&amp;data!$A$2,INDIRECT("A"&amp;ROW()+1&amp;":$D$100"),2,FALSE),IFERROR(VLOOKUP(D24&amp;"_"&amp;K24&amp;"_"&amp;data!$A$3,INDIRECT("A"&amp;ROW()+1&amp;":$D$100"),2,FALSE),IFERROR(VLOOKUP(D24&amp;"_"&amp;K24&amp;"_"&amp;data!$A$4,INDIRECT("A"&amp;ROW()+1&amp;":$D$100"),2,FALSE),IFERROR(VLOOKUP(D24&amp;"_"&amp;K24&amp;"_"&amp;data!$A$5,INDIRECT("A"&amp;ROW()+1&amp;":$D$100"),2,FALSE),IFERROR(VLOOKUP(D24&amp;"_"&amp;K24&amp;"_"&amp;data!$A$6,INDIRECT("A"&amp;ROW()+1&amp;":$D$100"),2,FALSE),IFERROR(VLOOKUP(D24&amp;"_"&amp;K24&amp;"_"&amp;data!$A$7,INDIRECT("A"&amp;ROW()+1&amp;":$D$100"),2,FALSE),VLOOKUP(D24&amp;"_"&amp;K24&amp;"_"&amp;data!$A$8,INDIRECT("A"&amp;ROW()+1&amp;":$D$100"),2,FALSE)))))))-OFFSET(O24,1,1),"")</f>
        <v/>
      </c>
      <c r="P24" s="7">
        <f t="shared" si="2"/>
        <v>0.53472222222222199</v>
      </c>
      <c r="Q24" s="8">
        <v>15</v>
      </c>
      <c r="R24" s="24"/>
      <c r="S24" s="24" t="str">
        <f t="shared" si="14"/>
        <v/>
      </c>
      <c r="T24" s="24"/>
      <c r="U24" s="24"/>
      <c r="V24" s="15"/>
      <c r="W24" s="15"/>
      <c r="X24" s="15"/>
      <c r="AB24" s="42"/>
    </row>
    <row r="25" spans="1:28" ht="20.100000000000001" customHeight="1" x14ac:dyDescent="0.15">
      <c r="A25" s="52" t="str">
        <f t="shared" si="0"/>
        <v/>
      </c>
      <c r="B25" s="7">
        <f t="shared" si="1"/>
        <v>0.54513888888888862</v>
      </c>
      <c r="C25" s="69" t="s">
        <v>36</v>
      </c>
      <c r="D25" s="67"/>
      <c r="E25" s="67"/>
      <c r="F25" s="67"/>
      <c r="G25" s="67"/>
      <c r="H25" s="67"/>
      <c r="I25" s="67"/>
      <c r="J25" s="8"/>
      <c r="K25" s="46"/>
      <c r="L25" s="44" t="str">
        <f t="shared" si="5"/>
        <v/>
      </c>
      <c r="M25" s="45" t="str">
        <f t="shared" si="6"/>
        <v/>
      </c>
      <c r="N25" s="45" t="str">
        <f t="shared" si="7"/>
        <v/>
      </c>
      <c r="O25" s="1" t="str">
        <f ca="1">IFERROR(IFERROR(VLOOKUP(D25&amp;"_"&amp;K25&amp;"_"&amp;data!$A$2,INDIRECT("A"&amp;ROW()+1&amp;":$D$100"),2,FALSE),IFERROR(VLOOKUP(D25&amp;"_"&amp;K25&amp;"_"&amp;data!$A$3,INDIRECT("A"&amp;ROW()+1&amp;":$D$100"),2,FALSE),IFERROR(VLOOKUP(D25&amp;"_"&amp;K25&amp;"_"&amp;data!$A$4,INDIRECT("A"&amp;ROW()+1&amp;":$D$100"),2,FALSE),IFERROR(VLOOKUP(D25&amp;"_"&amp;K25&amp;"_"&amp;data!$A$5,INDIRECT("A"&amp;ROW()+1&amp;":$D$100"),2,FALSE),IFERROR(VLOOKUP(D25&amp;"_"&amp;K25&amp;"_"&amp;data!$A$6,INDIRECT("A"&amp;ROW()+1&amp;":$D$100"),2,FALSE),IFERROR(VLOOKUP(D25&amp;"_"&amp;K25&amp;"_"&amp;data!$A$7,INDIRECT("A"&amp;ROW()+1&amp;":$D$100"),2,FALSE),VLOOKUP(D25&amp;"_"&amp;K25&amp;"_"&amp;data!$A$8,INDIRECT("A"&amp;ROW()+1&amp;":$D$100"),2,FALSE)))))))-OFFSET(O25,1,1),"")</f>
        <v/>
      </c>
      <c r="P25" s="7">
        <f t="shared" si="2"/>
        <v>0.54513888888888862</v>
      </c>
      <c r="Q25" s="2"/>
      <c r="R25" s="24"/>
      <c r="S25" s="24" t="str">
        <f t="shared" si="14"/>
        <v/>
      </c>
      <c r="T25" s="24"/>
      <c r="U25" s="24"/>
      <c r="V25" s="68" t="s">
        <v>42</v>
      </c>
      <c r="W25" s="68"/>
      <c r="X25" s="68"/>
      <c r="AB25" s="42"/>
    </row>
    <row r="26" spans="1:28" ht="20.100000000000001" customHeight="1" x14ac:dyDescent="0.15">
      <c r="A26" s="52" t="str">
        <f t="shared" si="0"/>
        <v>C級戦_St_1次予選</v>
      </c>
      <c r="B26" s="7">
        <f t="shared" si="1"/>
        <v>0.54513888888888862</v>
      </c>
      <c r="C26" s="23">
        <v>16</v>
      </c>
      <c r="D26" s="24" t="s">
        <v>17</v>
      </c>
      <c r="E26" s="24" t="s">
        <v>18</v>
      </c>
      <c r="F26" s="24">
        <v>6</v>
      </c>
      <c r="G26" s="24">
        <v>48</v>
      </c>
      <c r="H26" s="24" t="s">
        <v>37</v>
      </c>
      <c r="I26" s="24">
        <v>76</v>
      </c>
      <c r="J26" s="2"/>
      <c r="K26" s="24" t="s">
        <v>81</v>
      </c>
      <c r="L26" s="44">
        <f t="shared" si="5"/>
        <v>0.63157894736842102</v>
      </c>
      <c r="M26" s="45">
        <f t="shared" si="6"/>
        <v>12.666666666666666</v>
      </c>
      <c r="N26" s="45">
        <f t="shared" si="7"/>
        <v>8</v>
      </c>
      <c r="O26" s="1">
        <f ca="1">IFERROR(IFERROR(VLOOKUP(D26&amp;"_"&amp;K26&amp;"_"&amp;data!$A$2,INDIRECT("A"&amp;ROW()+1&amp;":$D$100"),2,FALSE),IFERROR(VLOOKUP(D26&amp;"_"&amp;K26&amp;"_"&amp;data!$A$3,INDIRECT("A"&amp;ROW()+1&amp;":$D$100"),2,FALSE),IFERROR(VLOOKUP(D26&amp;"_"&amp;K26&amp;"_"&amp;data!$A$4,INDIRECT("A"&amp;ROW()+1&amp;":$D$100"),2,FALSE),IFERROR(VLOOKUP(D26&amp;"_"&amp;K26&amp;"_"&amp;data!$A$5,INDIRECT("A"&amp;ROW()+1&amp;":$D$100"),2,FALSE),IFERROR(VLOOKUP(D26&amp;"_"&amp;K26&amp;"_"&amp;data!$A$6,INDIRECT("A"&amp;ROW()+1&amp;":$D$100"),2,FALSE),IFERROR(VLOOKUP(D26&amp;"_"&amp;K26&amp;"_"&amp;data!$A$7,INDIRECT("A"&amp;ROW()+1&amp;":$D$100"),2,FALSE),VLOOKUP(D26&amp;"_"&amp;K26&amp;"_"&amp;data!$A$8,INDIRECT("A"&amp;ROW()+1&amp;":$D$100"),2,FALSE)))))))-OFFSET(O26,1,1),"")</f>
        <v>1.5277777777777724E-2</v>
      </c>
      <c r="P26" s="7">
        <f t="shared" si="2"/>
        <v>0.54513888888888862</v>
      </c>
      <c r="Q26" s="2">
        <f t="shared" ref="Q26:Q28" si="15">INT((R26*S26*T26)/60+0.99+U26)</f>
        <v>33</v>
      </c>
      <c r="R26" s="24">
        <f t="shared" ref="R26:R28" si="16">F26</f>
        <v>6</v>
      </c>
      <c r="S26" s="24">
        <f t="shared" si="14"/>
        <v>3</v>
      </c>
      <c r="T26" s="24">
        <f t="shared" ref="T26:T35" si="17">75+5+30</f>
        <v>110</v>
      </c>
      <c r="U26" s="24">
        <v>0</v>
      </c>
      <c r="V26" s="40" t="s">
        <v>17</v>
      </c>
      <c r="W26" s="40" t="s">
        <v>37</v>
      </c>
      <c r="X26" s="30">
        <f>I26</f>
        <v>76</v>
      </c>
      <c r="Y26" s="42"/>
      <c r="Z26" s="42"/>
      <c r="AA26" s="42"/>
      <c r="AB26" s="42"/>
    </row>
    <row r="27" spans="1:28" ht="20.100000000000001" customHeight="1" x14ac:dyDescent="0.15">
      <c r="A27" s="52" t="str">
        <f t="shared" si="0"/>
        <v>ｼﾆｱⅢC級戦_St_1次予選</v>
      </c>
      <c r="B27" s="7">
        <f>P27</f>
        <v>0.56805555555555531</v>
      </c>
      <c r="C27" s="23">
        <v>17</v>
      </c>
      <c r="D27" s="24" t="s">
        <v>46</v>
      </c>
      <c r="E27" s="24" t="s">
        <v>18</v>
      </c>
      <c r="F27" s="24">
        <v>2</v>
      </c>
      <c r="G27" s="24">
        <v>12</v>
      </c>
      <c r="H27" s="24" t="s">
        <v>38</v>
      </c>
      <c r="I27" s="24">
        <v>17</v>
      </c>
      <c r="J27" s="2"/>
      <c r="K27" s="24" t="s">
        <v>99</v>
      </c>
      <c r="L27" s="44">
        <f t="shared" si="5"/>
        <v>0.70588235294117652</v>
      </c>
      <c r="M27" s="45">
        <f t="shared" si="6"/>
        <v>8.5</v>
      </c>
      <c r="N27" s="45">
        <f t="shared" si="7"/>
        <v>6</v>
      </c>
      <c r="O27" s="1">
        <f ca="1">IFERROR(IFERROR(VLOOKUP(D27&amp;"_"&amp;K27&amp;"_"&amp;data!$A$2,INDIRECT("A"&amp;ROW()+1&amp;":$D$100"),2,FALSE),IFERROR(VLOOKUP(D27&amp;"_"&amp;K27&amp;"_"&amp;data!$A$3,INDIRECT("A"&amp;ROW()+1&amp;":$D$100"),2,FALSE),IFERROR(VLOOKUP(D27&amp;"_"&amp;K27&amp;"_"&amp;data!$A$4,INDIRECT("A"&amp;ROW()+1&amp;":$D$100"),2,FALSE),IFERROR(VLOOKUP(D27&amp;"_"&amp;K27&amp;"_"&amp;data!$A$5,INDIRECT("A"&amp;ROW()+1&amp;":$D$100"),2,FALSE),IFERROR(VLOOKUP(D27&amp;"_"&amp;K27&amp;"_"&amp;data!$A$6,INDIRECT("A"&amp;ROW()+1&amp;":$D$100"),2,FALSE),IFERROR(VLOOKUP(D27&amp;"_"&amp;K27&amp;"_"&amp;data!$A$7,INDIRECT("A"&amp;ROW()+1&amp;":$D$100"),2,FALSE),VLOOKUP(D27&amp;"_"&amp;K27&amp;"_"&amp;data!$A$8,INDIRECT("A"&amp;ROW()+1&amp;":$D$100"),2,FALSE)))))))-OFFSET(O27,1,1),"")</f>
        <v>2.7777777777777679E-2</v>
      </c>
      <c r="P27" s="7">
        <f t="shared" si="2"/>
        <v>0.56805555555555531</v>
      </c>
      <c r="Q27" s="2">
        <f t="shared" si="15"/>
        <v>8</v>
      </c>
      <c r="R27" s="24">
        <f t="shared" si="16"/>
        <v>2</v>
      </c>
      <c r="S27" s="24">
        <f t="shared" si="14"/>
        <v>2</v>
      </c>
      <c r="T27" s="24">
        <f t="shared" si="17"/>
        <v>110</v>
      </c>
      <c r="U27" s="24">
        <v>0</v>
      </c>
      <c r="V27" s="40" t="s">
        <v>29</v>
      </c>
      <c r="W27" s="40" t="s">
        <v>39</v>
      </c>
      <c r="X27" s="40">
        <f>I31</f>
        <v>6</v>
      </c>
      <c r="AB27" s="42"/>
    </row>
    <row r="28" spans="1:28" ht="20.100000000000001" customHeight="1" x14ac:dyDescent="0.15">
      <c r="A28" s="52" t="str">
        <f t="shared" si="0"/>
        <v>2級戦_St_準決勝</v>
      </c>
      <c r="B28" s="7">
        <f>P28</f>
        <v>0.57361111111111085</v>
      </c>
      <c r="C28" s="23">
        <v>18</v>
      </c>
      <c r="D28" s="24" t="s">
        <v>21</v>
      </c>
      <c r="E28" s="24" t="s">
        <v>22</v>
      </c>
      <c r="F28" s="24">
        <v>1</v>
      </c>
      <c r="G28" s="24">
        <v>6</v>
      </c>
      <c r="H28" s="24" t="s">
        <v>38</v>
      </c>
      <c r="I28" s="24">
        <v>8</v>
      </c>
      <c r="J28" s="2"/>
      <c r="K28" s="24" t="s">
        <v>81</v>
      </c>
      <c r="L28" s="44">
        <f t="shared" si="5"/>
        <v>0.75</v>
      </c>
      <c r="M28" s="45">
        <f t="shared" si="6"/>
        <v>8</v>
      </c>
      <c r="N28" s="45">
        <f t="shared" si="7"/>
        <v>6</v>
      </c>
      <c r="O28" s="1">
        <f ca="1">IFERROR(IFERROR(VLOOKUP(D28&amp;"_"&amp;K28&amp;"_"&amp;data!$A$2,INDIRECT("A"&amp;ROW()+1&amp;":$D$100"),2,FALSE),IFERROR(VLOOKUP(D28&amp;"_"&amp;K28&amp;"_"&amp;data!$A$3,INDIRECT("A"&amp;ROW()+1&amp;":$D$100"),2,FALSE),IFERROR(VLOOKUP(D28&amp;"_"&amp;K28&amp;"_"&amp;data!$A$4,INDIRECT("A"&amp;ROW()+1&amp;":$D$100"),2,FALSE),IFERROR(VLOOKUP(D28&amp;"_"&amp;K28&amp;"_"&amp;data!$A$5,INDIRECT("A"&amp;ROW()+1&amp;":$D$100"),2,FALSE),IFERROR(VLOOKUP(D28&amp;"_"&amp;K28&amp;"_"&amp;data!$A$6,INDIRECT("A"&amp;ROW()+1&amp;":$D$100"),2,FALSE),IFERROR(VLOOKUP(D28&amp;"_"&amp;K28&amp;"_"&amp;data!$A$7,INDIRECT("A"&amp;ROW()+1&amp;":$D$100"),2,FALSE),VLOOKUP(D28&amp;"_"&amp;K28&amp;"_"&amp;data!$A$8,INDIRECT("A"&amp;ROW()+1&amp;":$D$100"),2,FALSE)))))))-OFFSET(O28,1,1),"")</f>
        <v>5.4861111111110916E-2</v>
      </c>
      <c r="P28" s="7">
        <f t="shared" si="2"/>
        <v>0.57361111111111085</v>
      </c>
      <c r="Q28" s="2">
        <f t="shared" si="15"/>
        <v>4</v>
      </c>
      <c r="R28" s="24">
        <f t="shared" si="16"/>
        <v>1</v>
      </c>
      <c r="S28" s="24">
        <f t="shared" si="14"/>
        <v>2</v>
      </c>
      <c r="T28" s="24">
        <f t="shared" si="17"/>
        <v>110</v>
      </c>
      <c r="U28" s="24">
        <v>0</v>
      </c>
      <c r="V28" s="40" t="s">
        <v>21</v>
      </c>
      <c r="W28" s="40" t="s">
        <v>38</v>
      </c>
      <c r="X28" s="40">
        <f>I28</f>
        <v>8</v>
      </c>
      <c r="AB28" s="42"/>
    </row>
    <row r="29" spans="1:28" ht="20.100000000000001" customHeight="1" x14ac:dyDescent="0.15">
      <c r="A29" s="52" t="str">
        <f t="shared" si="0"/>
        <v/>
      </c>
      <c r="B29" s="7">
        <f t="shared" si="1"/>
        <v>0.57638888888888862</v>
      </c>
      <c r="C29" s="69" t="s">
        <v>30</v>
      </c>
      <c r="D29" s="67"/>
      <c r="E29" s="67"/>
      <c r="F29" s="67"/>
      <c r="G29" s="67"/>
      <c r="H29" s="67"/>
      <c r="I29" s="67"/>
      <c r="J29" s="2"/>
      <c r="K29" s="24"/>
      <c r="L29" s="44" t="str">
        <f t="shared" si="5"/>
        <v/>
      </c>
      <c r="M29" s="45" t="str">
        <f t="shared" si="6"/>
        <v/>
      </c>
      <c r="N29" s="45" t="str">
        <f t="shared" si="7"/>
        <v/>
      </c>
      <c r="O29" s="1" t="str">
        <f ca="1">IFERROR(IFERROR(VLOOKUP(D29&amp;"_"&amp;K29&amp;"_"&amp;data!$A$2,INDIRECT("A"&amp;ROW()+1&amp;":$D$100"),2,FALSE),IFERROR(VLOOKUP(D29&amp;"_"&amp;K29&amp;"_"&amp;data!$A$3,INDIRECT("A"&amp;ROW()+1&amp;":$D$100"),2,FALSE),IFERROR(VLOOKUP(D29&amp;"_"&amp;K29&amp;"_"&amp;data!$A$4,INDIRECT("A"&amp;ROW()+1&amp;":$D$100"),2,FALSE),IFERROR(VLOOKUP(D29&amp;"_"&amp;K29&amp;"_"&amp;data!$A$5,INDIRECT("A"&amp;ROW()+1&amp;":$D$100"),2,FALSE),IFERROR(VLOOKUP(D29&amp;"_"&amp;K29&amp;"_"&amp;data!$A$6,INDIRECT("A"&amp;ROW()+1&amp;":$D$100"),2,FALSE),IFERROR(VLOOKUP(D29&amp;"_"&amp;K29&amp;"_"&amp;data!$A$7,INDIRECT("A"&amp;ROW()+1&amp;":$D$100"),2,FALSE),VLOOKUP(D29&amp;"_"&amp;K29&amp;"_"&amp;data!$A$8,INDIRECT("A"&amp;ROW()+1&amp;":$D$100"),2,FALSE)))))))-OFFSET(O29,1,1),"")</f>
        <v/>
      </c>
      <c r="P29" s="7">
        <f t="shared" si="2"/>
        <v>0.57638888888888862</v>
      </c>
      <c r="Q29" s="8">
        <v>10</v>
      </c>
      <c r="R29" s="11">
        <f>SUM(Q26:Q28)</f>
        <v>45</v>
      </c>
      <c r="S29" s="12" t="s">
        <v>1</v>
      </c>
      <c r="T29" s="24"/>
      <c r="U29" s="24"/>
      <c r="V29" s="40" t="s">
        <v>27</v>
      </c>
      <c r="W29" s="40" t="s">
        <v>37</v>
      </c>
      <c r="X29" s="40">
        <f>I33</f>
        <v>10</v>
      </c>
      <c r="AB29" s="42"/>
    </row>
    <row r="30" spans="1:28" ht="20.100000000000001" customHeight="1" x14ac:dyDescent="0.15">
      <c r="A30" s="52" t="str">
        <f t="shared" si="0"/>
        <v>C級戦_St_2次予選</v>
      </c>
      <c r="B30" s="7">
        <f t="shared" si="1"/>
        <v>0.58333333333333304</v>
      </c>
      <c r="C30" s="23">
        <v>19</v>
      </c>
      <c r="D30" s="24" t="s">
        <v>17</v>
      </c>
      <c r="E30" s="24" t="s">
        <v>28</v>
      </c>
      <c r="F30" s="24">
        <v>4</v>
      </c>
      <c r="G30" s="24">
        <v>24</v>
      </c>
      <c r="H30" s="24" t="s">
        <v>37</v>
      </c>
      <c r="I30" s="24">
        <v>48</v>
      </c>
      <c r="J30" s="2"/>
      <c r="K30" s="24" t="s">
        <v>81</v>
      </c>
      <c r="L30" s="44">
        <f t="shared" si="5"/>
        <v>0.5</v>
      </c>
      <c r="M30" s="45">
        <f t="shared" si="6"/>
        <v>12</v>
      </c>
      <c r="N30" s="45">
        <f t="shared" si="7"/>
        <v>6</v>
      </c>
      <c r="O30" s="1">
        <f ca="1">IFERROR(IFERROR(VLOOKUP(D30&amp;"_"&amp;K30&amp;"_"&amp;data!$A$2,INDIRECT("A"&amp;ROW()+1&amp;":$D$100"),2,FALSE),IFERROR(VLOOKUP(D30&amp;"_"&amp;K30&amp;"_"&amp;data!$A$3,INDIRECT("A"&amp;ROW()+1&amp;":$D$100"),2,FALSE),IFERROR(VLOOKUP(D30&amp;"_"&amp;K30&amp;"_"&amp;data!$A$4,INDIRECT("A"&amp;ROW()+1&amp;":$D$100"),2,FALSE),IFERROR(VLOOKUP(D30&amp;"_"&amp;K30&amp;"_"&amp;data!$A$5,INDIRECT("A"&amp;ROW()+1&amp;":$D$100"),2,FALSE),IFERROR(VLOOKUP(D30&amp;"_"&amp;K30&amp;"_"&amp;data!$A$6,INDIRECT("A"&amp;ROW()+1&amp;":$D$100"),2,FALSE),IFERROR(VLOOKUP(D30&amp;"_"&amp;K30&amp;"_"&amp;data!$A$7,INDIRECT("A"&amp;ROW()+1&amp;":$D$100"),2,FALSE),VLOOKUP(D30&amp;"_"&amp;K30&amp;"_"&amp;data!$A$8,INDIRECT("A"&amp;ROW()+1&amp;":$D$100"),2,FALSE)))))))-OFFSET(O30,1,1),"")</f>
        <v>1.041666666666663E-2</v>
      </c>
      <c r="P30" s="7">
        <f t="shared" si="2"/>
        <v>0.58333333333333304</v>
      </c>
      <c r="Q30" s="2">
        <f t="shared" ref="Q30:Q35" si="18">INT((R30*S30*T30)/60+0.99+U30)</f>
        <v>22</v>
      </c>
      <c r="R30" s="24">
        <f t="shared" ref="R30:R35" si="19">F30</f>
        <v>4</v>
      </c>
      <c r="S30" s="24">
        <f t="shared" ref="S30:S35" si="20">IF(H30&gt;0,LEN(H30),"")</f>
        <v>3</v>
      </c>
      <c r="T30" s="24">
        <f t="shared" si="17"/>
        <v>110</v>
      </c>
      <c r="U30" s="24">
        <v>0</v>
      </c>
      <c r="V30" s="40" t="s">
        <v>25</v>
      </c>
      <c r="W30" s="40" t="s">
        <v>41</v>
      </c>
      <c r="X30" s="40">
        <f>I35</f>
        <v>11</v>
      </c>
      <c r="AB30" s="42"/>
    </row>
    <row r="31" spans="1:28" ht="20.100000000000001" customHeight="1" x14ac:dyDescent="0.15">
      <c r="A31" s="52" t="str">
        <f t="shared" si="0"/>
        <v>1級戦_St_準決勝</v>
      </c>
      <c r="B31" s="7">
        <f>P31</f>
        <v>0.59861111111111076</v>
      </c>
      <c r="C31" s="23">
        <v>20</v>
      </c>
      <c r="D31" s="24" t="s">
        <v>29</v>
      </c>
      <c r="E31" s="24" t="s">
        <v>22</v>
      </c>
      <c r="F31" s="24">
        <v>1</v>
      </c>
      <c r="G31" s="24">
        <v>6</v>
      </c>
      <c r="H31" s="24" t="s">
        <v>39</v>
      </c>
      <c r="I31" s="24">
        <v>6</v>
      </c>
      <c r="J31" s="2"/>
      <c r="K31" s="24" t="s">
        <v>81</v>
      </c>
      <c r="L31" s="44">
        <f t="shared" si="5"/>
        <v>1</v>
      </c>
      <c r="M31" s="45">
        <f t="shared" si="6"/>
        <v>6</v>
      </c>
      <c r="N31" s="45">
        <f t="shared" si="7"/>
        <v>6</v>
      </c>
      <c r="O31" s="1">
        <f ca="1">IFERROR(IFERROR(VLOOKUP(D31&amp;"_"&amp;K31&amp;"_"&amp;data!$A$2,INDIRECT("A"&amp;ROW()+1&amp;":$D$100"),2,FALSE),IFERROR(VLOOKUP(D31&amp;"_"&amp;K31&amp;"_"&amp;data!$A$3,INDIRECT("A"&amp;ROW()+1&amp;":$D$100"),2,FALSE),IFERROR(VLOOKUP(D31&amp;"_"&amp;K31&amp;"_"&amp;data!$A$4,INDIRECT("A"&amp;ROW()+1&amp;":$D$100"),2,FALSE),IFERROR(VLOOKUP(D31&amp;"_"&amp;K31&amp;"_"&amp;data!$A$5,INDIRECT("A"&amp;ROW()+1&amp;":$D$100"),2,FALSE),IFERROR(VLOOKUP(D31&amp;"_"&amp;K31&amp;"_"&amp;data!$A$6,INDIRECT("A"&amp;ROW()+1&amp;":$D$100"),2,FALSE),IFERROR(VLOOKUP(D31&amp;"_"&amp;K31&amp;"_"&amp;data!$A$7,INDIRECT("A"&amp;ROW()+1&amp;":$D$100"),2,FALSE),VLOOKUP(D31&amp;"_"&amp;K31&amp;"_"&amp;data!$A$8,INDIRECT("A"&amp;ROW()+1&amp;":$D$100"),2,FALSE)))))))-OFFSET(O31,1,1),"")</f>
        <v>3.3333333333333215E-2</v>
      </c>
      <c r="P31" s="7">
        <f t="shared" si="2"/>
        <v>0.59861111111111076</v>
      </c>
      <c r="Q31" s="2">
        <f t="shared" si="18"/>
        <v>4</v>
      </c>
      <c r="R31" s="24">
        <f t="shared" si="19"/>
        <v>1</v>
      </c>
      <c r="S31" s="24">
        <f t="shared" si="20"/>
        <v>2</v>
      </c>
      <c r="T31" s="24">
        <f t="shared" si="17"/>
        <v>110</v>
      </c>
      <c r="U31" s="24">
        <v>0</v>
      </c>
      <c r="V31" s="40" t="s">
        <v>24</v>
      </c>
      <c r="W31" s="40" t="s">
        <v>38</v>
      </c>
      <c r="X31" s="40">
        <f>I27</f>
        <v>17</v>
      </c>
      <c r="AB31" s="42"/>
    </row>
    <row r="32" spans="1:28" ht="20.100000000000001" customHeight="1" x14ac:dyDescent="0.15">
      <c r="A32" s="52" t="str">
        <f t="shared" si="0"/>
        <v>ｼﾆｱⅢC級戦_St_準決勝</v>
      </c>
      <c r="B32" s="7">
        <f>P32</f>
        <v>0.60138888888888853</v>
      </c>
      <c r="C32" s="24">
        <v>21</v>
      </c>
      <c r="D32" s="24" t="s">
        <v>46</v>
      </c>
      <c r="E32" s="24" t="s">
        <v>22</v>
      </c>
      <c r="F32" s="24">
        <v>1</v>
      </c>
      <c r="G32" s="24">
        <v>6</v>
      </c>
      <c r="H32" s="24" t="s">
        <v>38</v>
      </c>
      <c r="I32" s="24">
        <v>12</v>
      </c>
      <c r="J32" s="2"/>
      <c r="K32" s="24" t="s">
        <v>81</v>
      </c>
      <c r="L32" s="44">
        <f t="shared" si="5"/>
        <v>0.5</v>
      </c>
      <c r="M32" s="45">
        <f t="shared" si="6"/>
        <v>12</v>
      </c>
      <c r="N32" s="45">
        <f t="shared" si="7"/>
        <v>6</v>
      </c>
      <c r="O32" s="1">
        <f ca="1">IFERROR(IFERROR(VLOOKUP(D32&amp;"_"&amp;K32&amp;"_"&amp;data!$A$2,INDIRECT("A"&amp;ROW()+1&amp;":$D$100"),2,FALSE),IFERROR(VLOOKUP(D32&amp;"_"&amp;K32&amp;"_"&amp;data!$A$3,INDIRECT("A"&amp;ROW()+1&amp;":$D$100"),2,FALSE),IFERROR(VLOOKUP(D32&amp;"_"&amp;K32&amp;"_"&amp;data!$A$4,INDIRECT("A"&amp;ROW()+1&amp;":$D$100"),2,FALSE),IFERROR(VLOOKUP(D32&amp;"_"&amp;K32&amp;"_"&amp;data!$A$5,INDIRECT("A"&amp;ROW()+1&amp;":$D$100"),2,FALSE),IFERROR(VLOOKUP(D32&amp;"_"&amp;K32&amp;"_"&amp;data!$A$6,INDIRECT("A"&amp;ROW()+1&amp;":$D$100"),2,FALSE),IFERROR(VLOOKUP(D32&amp;"_"&amp;K32&amp;"_"&amp;data!$A$7,INDIRECT("A"&amp;ROW()+1&amp;":$D$100"),2,FALSE),VLOOKUP(D32&amp;"_"&amp;K32&amp;"_"&amp;data!$A$8,INDIRECT("A"&amp;ROW()+1&amp;":$D$100"),2,FALSE)))))))-OFFSET(O32,1,1),"")</f>
        <v>3.6805555555555425E-2</v>
      </c>
      <c r="P32" s="7">
        <f t="shared" si="2"/>
        <v>0.60138888888888853</v>
      </c>
      <c r="Q32" s="2">
        <f t="shared" si="18"/>
        <v>5</v>
      </c>
      <c r="R32" s="24">
        <f t="shared" si="19"/>
        <v>1</v>
      </c>
      <c r="S32" s="24">
        <f t="shared" si="20"/>
        <v>2</v>
      </c>
      <c r="T32" s="24">
        <f t="shared" si="17"/>
        <v>110</v>
      </c>
      <c r="U32" s="24">
        <v>1</v>
      </c>
      <c r="V32" s="68" t="s">
        <v>53</v>
      </c>
      <c r="W32" s="68"/>
      <c r="X32" s="40">
        <f>SUM(X26:X31)</f>
        <v>128</v>
      </c>
      <c r="AB32" s="42"/>
    </row>
    <row r="33" spans="1:28" ht="20.100000000000001" customHeight="1" x14ac:dyDescent="0.15">
      <c r="A33" s="52" t="str">
        <f t="shared" si="0"/>
        <v>ｼﾆｱⅡB級戦_St_準決勝</v>
      </c>
      <c r="B33" s="7">
        <f>P33</f>
        <v>0.60486111111111074</v>
      </c>
      <c r="C33" s="23">
        <v>22</v>
      </c>
      <c r="D33" s="24" t="s">
        <v>48</v>
      </c>
      <c r="E33" s="24" t="s">
        <v>22</v>
      </c>
      <c r="F33" s="24">
        <v>1</v>
      </c>
      <c r="G33" s="24">
        <v>6</v>
      </c>
      <c r="H33" s="24" t="s">
        <v>37</v>
      </c>
      <c r="I33" s="24">
        <v>10</v>
      </c>
      <c r="J33" s="2"/>
      <c r="K33" s="24" t="s">
        <v>81</v>
      </c>
      <c r="L33" s="44">
        <f t="shared" si="5"/>
        <v>0.6</v>
      </c>
      <c r="M33" s="45">
        <f t="shared" si="6"/>
        <v>10</v>
      </c>
      <c r="N33" s="45">
        <f t="shared" si="7"/>
        <v>6</v>
      </c>
      <c r="O33" s="1">
        <f ca="1">IFERROR(IFERROR(VLOOKUP(D33&amp;"_"&amp;K33&amp;"_"&amp;data!$A$2,INDIRECT("A"&amp;ROW()+1&amp;":$D$100"),2,FALSE),IFERROR(VLOOKUP(D33&amp;"_"&amp;K33&amp;"_"&amp;data!$A$3,INDIRECT("A"&amp;ROW()+1&amp;":$D$100"),2,FALSE),IFERROR(VLOOKUP(D33&amp;"_"&amp;K33&amp;"_"&amp;data!$A$4,INDIRECT("A"&amp;ROW()+1&amp;":$D$100"),2,FALSE),IFERROR(VLOOKUP(D33&amp;"_"&amp;K33&amp;"_"&amp;data!$A$5,INDIRECT("A"&amp;ROW()+1&amp;":$D$100"),2,FALSE),IFERROR(VLOOKUP(D33&amp;"_"&amp;K33&amp;"_"&amp;data!$A$6,INDIRECT("A"&amp;ROW()+1&amp;":$D$100"),2,FALSE),IFERROR(VLOOKUP(D33&amp;"_"&amp;K33&amp;"_"&amp;data!$A$7,INDIRECT("A"&amp;ROW()+1&amp;":$D$100"),2,FALSE),VLOOKUP(D33&amp;"_"&amp;K33&amp;"_"&amp;data!$A$8,INDIRECT("A"&amp;ROW()+1&amp;":$D$100"),2,FALSE)))))))-OFFSET(O33,1,1),"")</f>
        <v>3.6111111111110983E-2</v>
      </c>
      <c r="P33" s="7">
        <f t="shared" si="2"/>
        <v>0.60486111111111074</v>
      </c>
      <c r="Q33" s="2">
        <f t="shared" si="18"/>
        <v>6</v>
      </c>
      <c r="R33" s="24">
        <f t="shared" si="19"/>
        <v>1</v>
      </c>
      <c r="S33" s="24">
        <f t="shared" si="20"/>
        <v>3</v>
      </c>
      <c r="T33" s="24">
        <f t="shared" si="17"/>
        <v>110</v>
      </c>
      <c r="U33" s="24">
        <v>0</v>
      </c>
      <c r="V33" s="68" t="s">
        <v>54</v>
      </c>
      <c r="W33" s="68"/>
      <c r="X33" s="40">
        <f>X15+X32</f>
        <v>199</v>
      </c>
      <c r="AB33" s="42"/>
    </row>
    <row r="34" spans="1:28" ht="20.100000000000001" customHeight="1" x14ac:dyDescent="0.15">
      <c r="A34" s="52" t="str">
        <f t="shared" si="0"/>
        <v>C級戦_St_3次予選</v>
      </c>
      <c r="B34" s="25">
        <f t="shared" si="1"/>
        <v>0.60902777777777739</v>
      </c>
      <c r="C34" s="26">
        <v>23</v>
      </c>
      <c r="D34" s="27" t="s">
        <v>17</v>
      </c>
      <c r="E34" s="27" t="s">
        <v>40</v>
      </c>
      <c r="F34" s="27">
        <v>2</v>
      </c>
      <c r="G34" s="27">
        <v>12</v>
      </c>
      <c r="H34" s="27" t="s">
        <v>37</v>
      </c>
      <c r="I34" s="27">
        <v>24</v>
      </c>
      <c r="J34" s="28"/>
      <c r="K34" s="27" t="s">
        <v>81</v>
      </c>
      <c r="L34" s="48">
        <f t="shared" si="5"/>
        <v>0.5</v>
      </c>
      <c r="M34" s="49">
        <f t="shared" si="6"/>
        <v>12</v>
      </c>
      <c r="N34" s="49">
        <f t="shared" si="7"/>
        <v>6</v>
      </c>
      <c r="O34" s="29">
        <f ca="1">IFERROR(IFERROR(VLOOKUP(D34&amp;"_"&amp;K34&amp;"_"&amp;data!$A$2,INDIRECT("A"&amp;ROW()+1&amp;":$D$100"),2,FALSE),IFERROR(VLOOKUP(D34&amp;"_"&amp;K34&amp;"_"&amp;data!$A$3,INDIRECT("A"&amp;ROW()+1&amp;":$D$100"),2,FALSE),IFERROR(VLOOKUP(D34&amp;"_"&amp;K34&amp;"_"&amp;data!$A$4,INDIRECT("A"&amp;ROW()+1&amp;":$D$100"),2,FALSE),IFERROR(VLOOKUP(D34&amp;"_"&amp;K34&amp;"_"&amp;data!$A$5,INDIRECT("A"&amp;ROW()+1&amp;":$D$100"),2,FALSE),IFERROR(VLOOKUP(D34&amp;"_"&amp;K34&amp;"_"&amp;data!$A$6,INDIRECT("A"&amp;ROW()+1&amp;":$D$100"),2,FALSE),IFERROR(VLOOKUP(D34&amp;"_"&amp;K34&amp;"_"&amp;data!$A$7,INDIRECT("A"&amp;ROW()+1&amp;":$D$100"),2,FALSE),VLOOKUP(D34&amp;"_"&amp;K34&amp;"_"&amp;data!$A$8,INDIRECT("A"&amp;ROW()+1&amp;":$D$100"),2,FALSE)))))))-OFFSET(O34,1,1),"")</f>
        <v>1.041666666666663E-2</v>
      </c>
      <c r="P34" s="25">
        <f t="shared" si="2"/>
        <v>0.60902777777777739</v>
      </c>
      <c r="Q34" s="28">
        <f t="shared" si="18"/>
        <v>11</v>
      </c>
      <c r="R34" s="27">
        <f t="shared" si="19"/>
        <v>2</v>
      </c>
      <c r="S34" s="27">
        <f t="shared" si="20"/>
        <v>3</v>
      </c>
      <c r="T34" s="27">
        <f t="shared" si="17"/>
        <v>110</v>
      </c>
      <c r="U34" s="27">
        <v>0</v>
      </c>
      <c r="V34" s="15"/>
      <c r="W34" s="15"/>
      <c r="X34" s="15"/>
      <c r="AB34" s="42"/>
    </row>
    <row r="35" spans="1:28" ht="20.100000000000001" customHeight="1" x14ac:dyDescent="0.15">
      <c r="A35" s="52" t="str">
        <f t="shared" si="0"/>
        <v>ｼﾆｱⅢB級戦_St_準決勝</v>
      </c>
      <c r="B35" s="7">
        <f>P35</f>
        <v>0.61666666666666625</v>
      </c>
      <c r="C35" s="23">
        <v>24</v>
      </c>
      <c r="D35" s="24" t="s">
        <v>47</v>
      </c>
      <c r="E35" s="24" t="s">
        <v>22</v>
      </c>
      <c r="F35" s="24">
        <v>1</v>
      </c>
      <c r="G35" s="24">
        <v>6</v>
      </c>
      <c r="H35" s="24" t="s">
        <v>41</v>
      </c>
      <c r="I35" s="24">
        <v>11</v>
      </c>
      <c r="J35" s="2"/>
      <c r="K35" s="24" t="s">
        <v>81</v>
      </c>
      <c r="L35" s="44">
        <f t="shared" si="5"/>
        <v>0.54545454545454541</v>
      </c>
      <c r="M35" s="45">
        <f t="shared" si="6"/>
        <v>11</v>
      </c>
      <c r="N35" s="45">
        <f t="shared" si="7"/>
        <v>6</v>
      </c>
      <c r="O35" s="1">
        <f ca="1">IFERROR(IFERROR(VLOOKUP(D35&amp;"_"&amp;K35&amp;"_"&amp;data!$A$2,INDIRECT("A"&amp;ROW()+1&amp;":$D$100"),2,FALSE),IFERROR(VLOOKUP(D35&amp;"_"&amp;K35&amp;"_"&amp;data!$A$3,INDIRECT("A"&amp;ROW()+1&amp;":$D$100"),2,FALSE),IFERROR(VLOOKUP(D35&amp;"_"&amp;K35&amp;"_"&amp;data!$A$4,INDIRECT("A"&amp;ROW()+1&amp;":$D$100"),2,FALSE),IFERROR(VLOOKUP(D35&amp;"_"&amp;K35&amp;"_"&amp;data!$A$5,INDIRECT("A"&amp;ROW()+1&amp;":$D$100"),2,FALSE),IFERROR(VLOOKUP(D35&amp;"_"&amp;K35&amp;"_"&amp;data!$A$6,INDIRECT("A"&amp;ROW()+1&amp;":$D$100"),2,FALSE),IFERROR(VLOOKUP(D35&amp;"_"&amp;K35&amp;"_"&amp;data!$A$7,INDIRECT("A"&amp;ROW()+1&amp;":$D$100"),2,FALSE),VLOOKUP(D35&amp;"_"&amp;K35&amp;"_"&amp;data!$A$8,INDIRECT("A"&amp;ROW()+1&amp;":$D$100"),2,FALSE)))))))-OFFSET(O35,1,1),"")</f>
        <v>1.8055555555555491E-2</v>
      </c>
      <c r="P35" s="7">
        <f t="shared" si="2"/>
        <v>0.61666666666666625</v>
      </c>
      <c r="Q35" s="2">
        <f t="shared" si="18"/>
        <v>5</v>
      </c>
      <c r="R35" s="24">
        <f t="shared" si="19"/>
        <v>1</v>
      </c>
      <c r="S35" s="24">
        <f t="shared" si="20"/>
        <v>2</v>
      </c>
      <c r="T35" s="24">
        <f t="shared" si="17"/>
        <v>110</v>
      </c>
      <c r="U35" s="24">
        <v>1</v>
      </c>
      <c r="V35" s="15"/>
      <c r="W35" s="15"/>
      <c r="X35" s="15"/>
      <c r="AB35" s="42"/>
    </row>
    <row r="36" spans="1:28" ht="20.100000000000001" customHeight="1" x14ac:dyDescent="0.15">
      <c r="A36" s="52" t="str">
        <f t="shared" si="0"/>
        <v/>
      </c>
      <c r="B36" s="7">
        <f t="shared" si="1"/>
        <v>0.62013888888888846</v>
      </c>
      <c r="C36" s="69" t="s">
        <v>30</v>
      </c>
      <c r="D36" s="67"/>
      <c r="E36" s="67"/>
      <c r="F36" s="67"/>
      <c r="G36" s="67"/>
      <c r="H36" s="67"/>
      <c r="I36" s="67"/>
      <c r="J36" s="2"/>
      <c r="K36" s="24"/>
      <c r="L36" s="44" t="str">
        <f t="shared" si="5"/>
        <v/>
      </c>
      <c r="M36" s="45" t="str">
        <f t="shared" si="6"/>
        <v/>
      </c>
      <c r="N36" s="45" t="str">
        <f t="shared" si="7"/>
        <v/>
      </c>
      <c r="O36" s="1" t="str">
        <f ca="1">IFERROR(IFERROR(VLOOKUP(D36&amp;"_"&amp;K36&amp;"_"&amp;data!$A$2,INDIRECT("A"&amp;ROW()+1&amp;":$D$100"),2,FALSE),IFERROR(VLOOKUP(D36&amp;"_"&amp;K36&amp;"_"&amp;data!$A$3,INDIRECT("A"&amp;ROW()+1&amp;":$D$100"),2,FALSE),IFERROR(VLOOKUP(D36&amp;"_"&amp;K36&amp;"_"&amp;data!$A$4,INDIRECT("A"&amp;ROW()+1&amp;":$D$100"),2,FALSE),IFERROR(VLOOKUP(D36&amp;"_"&amp;K36&amp;"_"&amp;data!$A$5,INDIRECT("A"&amp;ROW()+1&amp;":$D$100"),2,FALSE),IFERROR(VLOOKUP(D36&amp;"_"&amp;K36&amp;"_"&amp;data!$A$6,INDIRECT("A"&amp;ROW()+1&amp;":$D$100"),2,FALSE),IFERROR(VLOOKUP(D36&amp;"_"&amp;K36&amp;"_"&amp;data!$A$7,INDIRECT("A"&amp;ROW()+1&amp;":$D$100"),2,FALSE),VLOOKUP(D36&amp;"_"&amp;K36&amp;"_"&amp;data!$A$8,INDIRECT("A"&amp;ROW()+1&amp;":$D$100"),2,FALSE)))))))-OFFSET(O36,1,1),"")</f>
        <v/>
      </c>
      <c r="P36" s="7">
        <f t="shared" si="2"/>
        <v>0.62013888888888846</v>
      </c>
      <c r="Q36" s="8">
        <v>10</v>
      </c>
      <c r="R36" s="11">
        <f>SUM(Q30:Q35)</f>
        <v>53</v>
      </c>
      <c r="S36" s="12" t="s">
        <v>1</v>
      </c>
      <c r="T36" s="24"/>
      <c r="U36" s="24"/>
      <c r="V36" s="15"/>
      <c r="W36" s="15"/>
      <c r="X36" s="15"/>
      <c r="Y36" s="42"/>
      <c r="Z36" s="42"/>
      <c r="AA36" s="42"/>
      <c r="AB36" s="42"/>
    </row>
    <row r="37" spans="1:28" ht="20.100000000000001" customHeight="1" x14ac:dyDescent="0.15">
      <c r="A37" s="52" t="str">
        <f t="shared" si="0"/>
        <v>C級戦_St_準決勝</v>
      </c>
      <c r="B37" s="7">
        <f t="shared" si="1"/>
        <v>0.62708333333333288</v>
      </c>
      <c r="C37" s="24">
        <v>25</v>
      </c>
      <c r="D37" s="24" t="s">
        <v>17</v>
      </c>
      <c r="E37" s="24" t="s">
        <v>22</v>
      </c>
      <c r="F37" s="24">
        <v>1</v>
      </c>
      <c r="G37" s="24">
        <v>6</v>
      </c>
      <c r="H37" s="24" t="s">
        <v>37</v>
      </c>
      <c r="I37" s="24">
        <v>12</v>
      </c>
      <c r="J37" s="2"/>
      <c r="K37" s="24" t="s">
        <v>81</v>
      </c>
      <c r="L37" s="44">
        <f t="shared" si="5"/>
        <v>0.5</v>
      </c>
      <c r="M37" s="45">
        <f t="shared" si="6"/>
        <v>12</v>
      </c>
      <c r="N37" s="45">
        <f t="shared" si="7"/>
        <v>6</v>
      </c>
      <c r="O37" s="1">
        <f ca="1">IFERROR(IFERROR(VLOOKUP(D37&amp;"_"&amp;K37&amp;"_"&amp;data!$A$2,INDIRECT("A"&amp;ROW()+1&amp;":$D$100"),2,FALSE),IFERROR(VLOOKUP(D37&amp;"_"&amp;K37&amp;"_"&amp;data!$A$3,INDIRECT("A"&amp;ROW()+1&amp;":$D$100"),2,FALSE),IFERROR(VLOOKUP(D37&amp;"_"&amp;K37&amp;"_"&amp;data!$A$4,INDIRECT("A"&amp;ROW()+1&amp;":$D$100"),2,FALSE),IFERROR(VLOOKUP(D37&amp;"_"&amp;K37&amp;"_"&amp;data!$A$5,INDIRECT("A"&amp;ROW()+1&amp;":$D$100"),2,FALSE),IFERROR(VLOOKUP(D37&amp;"_"&amp;K37&amp;"_"&amp;data!$A$6,INDIRECT("A"&amp;ROW()+1&amp;":$D$100"),2,FALSE),IFERROR(VLOOKUP(D37&amp;"_"&amp;K37&amp;"_"&amp;data!$A$7,INDIRECT("A"&amp;ROW()+1&amp;":$D$100"),2,FALSE),VLOOKUP(D37&amp;"_"&amp;K37&amp;"_"&amp;data!$A$8,INDIRECT("A"&amp;ROW()+1&amp;":$D$100"),2,FALSE)))))))-OFFSET(O37,1,1),"")</f>
        <v>1.8749999999999933E-2</v>
      </c>
      <c r="P37" s="7">
        <f t="shared" si="2"/>
        <v>0.62708333333333288</v>
      </c>
      <c r="Q37" s="2">
        <f t="shared" ref="Q37:Q43" si="21">INT((R37*S37*T37)/60+0.99+U37)</f>
        <v>6</v>
      </c>
      <c r="R37" s="24">
        <f t="shared" ref="R37:R43" si="22">F37</f>
        <v>1</v>
      </c>
      <c r="S37" s="24">
        <f t="shared" ref="S37:S43" si="23">IF(H37&gt;0,LEN(H37),"")</f>
        <v>3</v>
      </c>
      <c r="T37" s="24">
        <f t="shared" ref="T37" si="24">75+5+30</f>
        <v>110</v>
      </c>
      <c r="U37" s="24">
        <v>0</v>
      </c>
      <c r="V37" s="47"/>
      <c r="W37" s="47"/>
      <c r="X37" s="47"/>
      <c r="Y37" s="42"/>
      <c r="Z37" s="42"/>
      <c r="AA37" s="42"/>
      <c r="AB37" s="42"/>
    </row>
    <row r="38" spans="1:28" ht="20.100000000000001" customHeight="1" x14ac:dyDescent="0.15">
      <c r="A38" s="52" t="str">
        <f t="shared" si="0"/>
        <v>2級戦_St_決勝</v>
      </c>
      <c r="B38" s="7">
        <f t="shared" si="1"/>
        <v>0.63124999999999953</v>
      </c>
      <c r="C38" s="24">
        <v>26</v>
      </c>
      <c r="D38" s="24" t="s">
        <v>21</v>
      </c>
      <c r="E38" s="24" t="s">
        <v>32</v>
      </c>
      <c r="F38" s="24">
        <v>1</v>
      </c>
      <c r="G38" s="24" t="s">
        <v>33</v>
      </c>
      <c r="H38" s="24" t="s">
        <v>38</v>
      </c>
      <c r="I38" s="24">
        <v>6</v>
      </c>
      <c r="J38" s="2"/>
      <c r="K38" s="24" t="s">
        <v>81</v>
      </c>
      <c r="L38" s="44" t="str">
        <f t="shared" si="5"/>
        <v/>
      </c>
      <c r="M38" s="45">
        <f t="shared" si="6"/>
        <v>6</v>
      </c>
      <c r="N38" s="45" t="str">
        <f t="shared" si="7"/>
        <v/>
      </c>
      <c r="O38" s="1" t="str">
        <f ca="1">IFERROR(IFERROR(VLOOKUP(D38&amp;"_"&amp;K38&amp;"_"&amp;data!$A$2,INDIRECT("A"&amp;ROW()+1&amp;":$D$100"),2,FALSE),IFERROR(VLOOKUP(D38&amp;"_"&amp;K38&amp;"_"&amp;data!$A$3,INDIRECT("A"&amp;ROW()+1&amp;":$D$100"),2,FALSE),IFERROR(VLOOKUP(D38&amp;"_"&amp;K38&amp;"_"&amp;data!$A$4,INDIRECT("A"&amp;ROW()+1&amp;":$D$100"),2,FALSE),IFERROR(VLOOKUP(D38&amp;"_"&amp;K38&amp;"_"&amp;data!$A$5,INDIRECT("A"&amp;ROW()+1&amp;":$D$100"),2,FALSE),IFERROR(VLOOKUP(D38&amp;"_"&amp;K38&amp;"_"&amp;data!$A$6,INDIRECT("A"&amp;ROW()+1&amp;":$D$100"),2,FALSE),IFERROR(VLOOKUP(D38&amp;"_"&amp;K38&amp;"_"&amp;data!$A$7,INDIRECT("A"&amp;ROW()+1&amp;":$D$100"),2,FALSE),VLOOKUP(D38&amp;"_"&amp;K38&amp;"_"&amp;data!$A$8,INDIRECT("A"&amp;ROW()+1&amp;":$D$100"),2,FALSE)))))))-OFFSET(O38,1,1),"")</f>
        <v/>
      </c>
      <c r="P38" s="7">
        <f t="shared" si="2"/>
        <v>0.63124999999999953</v>
      </c>
      <c r="Q38" s="2">
        <f t="shared" si="21"/>
        <v>5</v>
      </c>
      <c r="R38" s="24">
        <f t="shared" si="22"/>
        <v>1</v>
      </c>
      <c r="S38" s="24">
        <f t="shared" si="23"/>
        <v>2</v>
      </c>
      <c r="T38" s="24">
        <f>90+5+25</f>
        <v>120</v>
      </c>
      <c r="U38" s="24">
        <v>1</v>
      </c>
      <c r="V38" s="47"/>
      <c r="W38" s="47"/>
      <c r="X38" s="47"/>
      <c r="Y38" s="42"/>
      <c r="Z38" s="42"/>
      <c r="AA38" s="42"/>
      <c r="AB38" s="42"/>
    </row>
    <row r="39" spans="1:28" ht="20.100000000000001" customHeight="1" x14ac:dyDescent="0.15">
      <c r="A39" s="52" t="str">
        <f t="shared" si="0"/>
        <v>1級戦_St_決勝</v>
      </c>
      <c r="B39" s="7">
        <f>P39</f>
        <v>0.63472222222222174</v>
      </c>
      <c r="C39" s="24">
        <v>27</v>
      </c>
      <c r="D39" s="24" t="s">
        <v>29</v>
      </c>
      <c r="E39" s="24" t="s">
        <v>32</v>
      </c>
      <c r="F39" s="24">
        <v>1</v>
      </c>
      <c r="G39" s="24" t="s">
        <v>33</v>
      </c>
      <c r="H39" s="24" t="s">
        <v>39</v>
      </c>
      <c r="I39" s="24">
        <v>6</v>
      </c>
      <c r="J39" s="2"/>
      <c r="K39" s="24" t="s">
        <v>81</v>
      </c>
      <c r="L39" s="44" t="str">
        <f t="shared" si="5"/>
        <v/>
      </c>
      <c r="M39" s="45">
        <f t="shared" si="6"/>
        <v>6</v>
      </c>
      <c r="N39" s="45" t="str">
        <f t="shared" si="7"/>
        <v/>
      </c>
      <c r="O39" s="1" t="str">
        <f ca="1">IFERROR(IFERROR(VLOOKUP(D39&amp;"_"&amp;K39&amp;"_"&amp;data!$A$2,INDIRECT("A"&amp;ROW()+1&amp;":$D$100"),2,FALSE),IFERROR(VLOOKUP(D39&amp;"_"&amp;K39&amp;"_"&amp;data!$A$3,INDIRECT("A"&amp;ROW()+1&amp;":$D$100"),2,FALSE),IFERROR(VLOOKUP(D39&amp;"_"&amp;K39&amp;"_"&amp;data!$A$4,INDIRECT("A"&amp;ROW()+1&amp;":$D$100"),2,FALSE),IFERROR(VLOOKUP(D39&amp;"_"&amp;K39&amp;"_"&amp;data!$A$5,INDIRECT("A"&amp;ROW()+1&amp;":$D$100"),2,FALSE),IFERROR(VLOOKUP(D39&amp;"_"&amp;K39&amp;"_"&amp;data!$A$6,INDIRECT("A"&amp;ROW()+1&amp;":$D$100"),2,FALSE),IFERROR(VLOOKUP(D39&amp;"_"&amp;K39&amp;"_"&amp;data!$A$7,INDIRECT("A"&amp;ROW()+1&amp;":$D$100"),2,FALSE),VLOOKUP(D39&amp;"_"&amp;K39&amp;"_"&amp;data!$A$8,INDIRECT("A"&amp;ROW()+1&amp;":$D$100"),2,FALSE)))))))-OFFSET(O39,1,1),"")</f>
        <v/>
      </c>
      <c r="P39" s="7">
        <f t="shared" si="2"/>
        <v>0.63472222222222174</v>
      </c>
      <c r="Q39" s="2">
        <f t="shared" si="21"/>
        <v>5</v>
      </c>
      <c r="R39" s="24">
        <f t="shared" si="22"/>
        <v>1</v>
      </c>
      <c r="S39" s="24">
        <f t="shared" si="23"/>
        <v>2</v>
      </c>
      <c r="T39" s="24">
        <f t="shared" ref="T39:T43" si="25">90+5+25</f>
        <v>120</v>
      </c>
      <c r="U39" s="24">
        <v>1</v>
      </c>
      <c r="V39" s="47"/>
      <c r="W39" s="47"/>
      <c r="X39" s="47"/>
      <c r="Y39" s="42"/>
      <c r="Z39" s="42"/>
      <c r="AA39" s="42"/>
      <c r="AB39" s="42"/>
    </row>
    <row r="40" spans="1:28" ht="20.100000000000001" customHeight="1" x14ac:dyDescent="0.15">
      <c r="A40" s="52" t="str">
        <f t="shared" si="0"/>
        <v>ｼﾆｱⅢB級戦_St_決勝</v>
      </c>
      <c r="B40" s="7">
        <f t="shared" si="1"/>
        <v>0.63819444444444395</v>
      </c>
      <c r="C40" s="24">
        <v>28</v>
      </c>
      <c r="D40" s="24" t="s">
        <v>47</v>
      </c>
      <c r="E40" s="24" t="s">
        <v>32</v>
      </c>
      <c r="F40" s="24">
        <v>1</v>
      </c>
      <c r="G40" s="24" t="s">
        <v>33</v>
      </c>
      <c r="H40" s="24" t="s">
        <v>41</v>
      </c>
      <c r="I40" s="24">
        <v>6</v>
      </c>
      <c r="J40" s="2"/>
      <c r="K40" s="24" t="s">
        <v>81</v>
      </c>
      <c r="L40" s="44" t="str">
        <f t="shared" si="5"/>
        <v/>
      </c>
      <c r="M40" s="45">
        <f t="shared" si="6"/>
        <v>6</v>
      </c>
      <c r="N40" s="45" t="str">
        <f t="shared" si="7"/>
        <v/>
      </c>
      <c r="O40" s="1" t="str">
        <f ca="1">IFERROR(IFERROR(VLOOKUP(D40&amp;"_"&amp;K40&amp;"_"&amp;data!$A$2,INDIRECT("A"&amp;ROW()+1&amp;":$D$100"),2,FALSE),IFERROR(VLOOKUP(D40&amp;"_"&amp;K40&amp;"_"&amp;data!$A$3,INDIRECT("A"&amp;ROW()+1&amp;":$D$100"),2,FALSE),IFERROR(VLOOKUP(D40&amp;"_"&amp;K40&amp;"_"&amp;data!$A$4,INDIRECT("A"&amp;ROW()+1&amp;":$D$100"),2,FALSE),IFERROR(VLOOKUP(D40&amp;"_"&amp;K40&amp;"_"&amp;data!$A$5,INDIRECT("A"&amp;ROW()+1&amp;":$D$100"),2,FALSE),IFERROR(VLOOKUP(D40&amp;"_"&amp;K40&amp;"_"&amp;data!$A$6,INDIRECT("A"&amp;ROW()+1&amp;":$D$100"),2,FALSE),IFERROR(VLOOKUP(D40&amp;"_"&amp;K40&amp;"_"&amp;data!$A$7,INDIRECT("A"&amp;ROW()+1&amp;":$D$100"),2,FALSE),VLOOKUP(D40&amp;"_"&amp;K40&amp;"_"&amp;data!$A$8,INDIRECT("A"&amp;ROW()+1&amp;":$D$100"),2,FALSE)))))))-OFFSET(O40,1,1),"")</f>
        <v/>
      </c>
      <c r="P40" s="7">
        <f t="shared" si="2"/>
        <v>0.63819444444444395</v>
      </c>
      <c r="Q40" s="2">
        <f t="shared" si="21"/>
        <v>5</v>
      </c>
      <c r="R40" s="24">
        <f t="shared" si="22"/>
        <v>1</v>
      </c>
      <c r="S40" s="24">
        <f t="shared" si="23"/>
        <v>2</v>
      </c>
      <c r="T40" s="24">
        <f t="shared" si="25"/>
        <v>120</v>
      </c>
      <c r="U40" s="24">
        <v>1</v>
      </c>
      <c r="V40" s="47"/>
      <c r="W40" s="47"/>
      <c r="X40" s="47"/>
      <c r="Y40" s="42"/>
      <c r="Z40" s="42"/>
      <c r="AA40" s="42"/>
      <c r="AB40" s="42"/>
    </row>
    <row r="41" spans="1:28" ht="20.100000000000001" customHeight="1" x14ac:dyDescent="0.15">
      <c r="A41" s="52" t="str">
        <f t="shared" si="0"/>
        <v>ｼﾆｱⅢC級戦_St_決勝</v>
      </c>
      <c r="B41" s="7">
        <f t="shared" si="1"/>
        <v>0.64166666666666616</v>
      </c>
      <c r="C41" s="24">
        <v>29</v>
      </c>
      <c r="D41" s="24" t="s">
        <v>46</v>
      </c>
      <c r="E41" s="24" t="s">
        <v>32</v>
      </c>
      <c r="F41" s="24">
        <v>1</v>
      </c>
      <c r="G41" s="24" t="s">
        <v>33</v>
      </c>
      <c r="H41" s="24" t="s">
        <v>38</v>
      </c>
      <c r="I41" s="24">
        <v>6</v>
      </c>
      <c r="J41" s="2"/>
      <c r="K41" s="24" t="s">
        <v>81</v>
      </c>
      <c r="L41" s="44" t="str">
        <f t="shared" si="5"/>
        <v/>
      </c>
      <c r="M41" s="45">
        <f t="shared" si="6"/>
        <v>6</v>
      </c>
      <c r="N41" s="45" t="str">
        <f t="shared" si="7"/>
        <v/>
      </c>
      <c r="O41" s="1" t="str">
        <f ca="1">IFERROR(IFERROR(VLOOKUP(D41&amp;"_"&amp;K41&amp;"_"&amp;data!$A$2,INDIRECT("A"&amp;ROW()+1&amp;":$D$100"),2,FALSE),IFERROR(VLOOKUP(D41&amp;"_"&amp;K41&amp;"_"&amp;data!$A$3,INDIRECT("A"&amp;ROW()+1&amp;":$D$100"),2,FALSE),IFERROR(VLOOKUP(D41&amp;"_"&amp;K41&amp;"_"&amp;data!$A$4,INDIRECT("A"&amp;ROW()+1&amp;":$D$100"),2,FALSE),IFERROR(VLOOKUP(D41&amp;"_"&amp;K41&amp;"_"&amp;data!$A$5,INDIRECT("A"&amp;ROW()+1&amp;":$D$100"),2,FALSE),IFERROR(VLOOKUP(D41&amp;"_"&amp;K41&amp;"_"&amp;data!$A$6,INDIRECT("A"&amp;ROW()+1&amp;":$D$100"),2,FALSE),IFERROR(VLOOKUP(D41&amp;"_"&amp;K41&amp;"_"&amp;data!$A$7,INDIRECT("A"&amp;ROW()+1&amp;":$D$100"),2,FALSE),VLOOKUP(D41&amp;"_"&amp;K41&amp;"_"&amp;data!$A$8,INDIRECT("A"&amp;ROW()+1&amp;":$D$100"),2,FALSE)))))))-OFFSET(O41,1,1),"")</f>
        <v/>
      </c>
      <c r="P41" s="7">
        <f t="shared" si="2"/>
        <v>0.64166666666666616</v>
      </c>
      <c r="Q41" s="2">
        <f t="shared" si="21"/>
        <v>5</v>
      </c>
      <c r="R41" s="24">
        <f t="shared" si="22"/>
        <v>1</v>
      </c>
      <c r="S41" s="24">
        <f t="shared" si="23"/>
        <v>2</v>
      </c>
      <c r="T41" s="24">
        <f t="shared" si="25"/>
        <v>120</v>
      </c>
      <c r="U41" s="24">
        <v>1</v>
      </c>
      <c r="V41" s="47"/>
      <c r="W41" s="47"/>
      <c r="X41" s="47"/>
      <c r="Y41" s="42"/>
      <c r="Z41" s="42"/>
      <c r="AA41" s="42"/>
      <c r="AB41" s="42"/>
    </row>
    <row r="42" spans="1:28" ht="20.100000000000001" customHeight="1" x14ac:dyDescent="0.15">
      <c r="A42" s="52" t="str">
        <f t="shared" si="0"/>
        <v>ｼﾆｱⅡB級戦_St_決勝</v>
      </c>
      <c r="B42" s="7">
        <f t="shared" si="1"/>
        <v>0.64513888888888837</v>
      </c>
      <c r="C42" s="24">
        <v>30</v>
      </c>
      <c r="D42" s="24" t="s">
        <v>48</v>
      </c>
      <c r="E42" s="24" t="s">
        <v>32</v>
      </c>
      <c r="F42" s="24">
        <v>1</v>
      </c>
      <c r="G42" s="24" t="s">
        <v>33</v>
      </c>
      <c r="H42" s="24" t="s">
        <v>37</v>
      </c>
      <c r="I42" s="24">
        <v>6</v>
      </c>
      <c r="J42" s="2"/>
      <c r="K42" s="24" t="s">
        <v>81</v>
      </c>
      <c r="L42" s="44" t="str">
        <f t="shared" si="5"/>
        <v/>
      </c>
      <c r="M42" s="45">
        <f t="shared" si="6"/>
        <v>6</v>
      </c>
      <c r="N42" s="45" t="str">
        <f t="shared" si="7"/>
        <v/>
      </c>
      <c r="O42" s="1" t="str">
        <f ca="1">IFERROR(IFERROR(VLOOKUP(D42&amp;"_"&amp;K42&amp;"_"&amp;data!$A$2,INDIRECT("A"&amp;ROW()+1&amp;":$D$100"),2,FALSE),IFERROR(VLOOKUP(D42&amp;"_"&amp;K42&amp;"_"&amp;data!$A$3,INDIRECT("A"&amp;ROW()+1&amp;":$D$100"),2,FALSE),IFERROR(VLOOKUP(D42&amp;"_"&amp;K42&amp;"_"&amp;data!$A$4,INDIRECT("A"&amp;ROW()+1&amp;":$D$100"),2,FALSE),IFERROR(VLOOKUP(D42&amp;"_"&amp;K42&amp;"_"&amp;data!$A$5,INDIRECT("A"&amp;ROW()+1&amp;":$D$100"),2,FALSE),IFERROR(VLOOKUP(D42&amp;"_"&amp;K42&amp;"_"&amp;data!$A$6,INDIRECT("A"&amp;ROW()+1&amp;":$D$100"),2,FALSE),IFERROR(VLOOKUP(D42&amp;"_"&amp;K42&amp;"_"&amp;data!$A$7,INDIRECT("A"&amp;ROW()+1&amp;":$D$100"),2,FALSE),VLOOKUP(D42&amp;"_"&amp;K42&amp;"_"&amp;data!$A$8,INDIRECT("A"&amp;ROW()+1&amp;":$D$100"),2,FALSE)))))))-OFFSET(O42,1,1),"")</f>
        <v/>
      </c>
      <c r="P42" s="7">
        <f t="shared" si="2"/>
        <v>0.64513888888888837</v>
      </c>
      <c r="Q42" s="2">
        <f t="shared" si="21"/>
        <v>7</v>
      </c>
      <c r="R42" s="24">
        <f t="shared" si="22"/>
        <v>1</v>
      </c>
      <c r="S42" s="24">
        <f t="shared" si="23"/>
        <v>3</v>
      </c>
      <c r="T42" s="24">
        <f t="shared" si="25"/>
        <v>120</v>
      </c>
      <c r="U42" s="24">
        <v>1</v>
      </c>
      <c r="V42" s="47"/>
      <c r="W42" s="47"/>
      <c r="X42" s="47"/>
      <c r="Y42" s="42"/>
      <c r="Z42" s="42"/>
      <c r="AA42" s="42"/>
      <c r="AB42" s="42"/>
    </row>
    <row r="43" spans="1:28" ht="20.100000000000001" customHeight="1" x14ac:dyDescent="0.15">
      <c r="A43" s="52" t="str">
        <f t="shared" si="0"/>
        <v>C級戦_St_決勝</v>
      </c>
      <c r="B43" s="7">
        <f t="shared" si="1"/>
        <v>0.64999999999999947</v>
      </c>
      <c r="C43" s="24">
        <v>31</v>
      </c>
      <c r="D43" s="24" t="s">
        <v>17</v>
      </c>
      <c r="E43" s="24" t="s">
        <v>32</v>
      </c>
      <c r="F43" s="24">
        <v>1</v>
      </c>
      <c r="G43" s="24" t="s">
        <v>33</v>
      </c>
      <c r="H43" s="24" t="s">
        <v>37</v>
      </c>
      <c r="I43" s="24">
        <v>6</v>
      </c>
      <c r="J43" s="2"/>
      <c r="K43" s="24" t="s">
        <v>81</v>
      </c>
      <c r="L43" s="44" t="str">
        <f t="shared" si="5"/>
        <v/>
      </c>
      <c r="M43" s="45">
        <f t="shared" si="6"/>
        <v>6</v>
      </c>
      <c r="N43" s="45" t="str">
        <f t="shared" si="7"/>
        <v/>
      </c>
      <c r="O43" s="1" t="str">
        <f ca="1">IFERROR(IFERROR(VLOOKUP(D43&amp;"_"&amp;K43&amp;"_"&amp;data!$A$2,INDIRECT("A"&amp;ROW()+1&amp;":$D$100"),2,FALSE),IFERROR(VLOOKUP(D43&amp;"_"&amp;K43&amp;"_"&amp;data!$A$3,INDIRECT("A"&amp;ROW()+1&amp;":$D$100"),2,FALSE),IFERROR(VLOOKUP(D43&amp;"_"&amp;K43&amp;"_"&amp;data!$A$4,INDIRECT("A"&amp;ROW()+1&amp;":$D$100"),2,FALSE),IFERROR(VLOOKUP(D43&amp;"_"&amp;K43&amp;"_"&amp;data!$A$5,INDIRECT("A"&amp;ROW()+1&amp;":$D$100"),2,FALSE),IFERROR(VLOOKUP(D43&amp;"_"&amp;K43&amp;"_"&amp;data!$A$6,INDIRECT("A"&amp;ROW()+1&amp;":$D$100"),2,FALSE),IFERROR(VLOOKUP(D43&amp;"_"&amp;K43&amp;"_"&amp;data!$A$7,INDIRECT("A"&amp;ROW()+1&amp;":$D$100"),2,FALSE),VLOOKUP(D43&amp;"_"&amp;K43&amp;"_"&amp;data!$A$8,INDIRECT("A"&amp;ROW()+1&amp;":$D$100"),2,FALSE)))))))-OFFSET(O43,1,1),"")</f>
        <v/>
      </c>
      <c r="P43" s="7">
        <f t="shared" si="2"/>
        <v>0.64999999999999947</v>
      </c>
      <c r="Q43" s="2">
        <f t="shared" si="21"/>
        <v>7</v>
      </c>
      <c r="R43" s="24">
        <f t="shared" si="22"/>
        <v>1</v>
      </c>
      <c r="S43" s="24">
        <f t="shared" si="23"/>
        <v>3</v>
      </c>
      <c r="T43" s="24">
        <f t="shared" si="25"/>
        <v>120</v>
      </c>
      <c r="U43" s="24">
        <v>1</v>
      </c>
      <c r="V43" s="47"/>
      <c r="W43" s="47"/>
      <c r="X43" s="47"/>
      <c r="Y43" s="42"/>
      <c r="Z43" s="42"/>
      <c r="AA43" s="42"/>
      <c r="AB43" s="42"/>
    </row>
    <row r="44" spans="1:28" ht="20.100000000000001" customHeight="1" x14ac:dyDescent="0.15">
      <c r="A44" s="52" t="str">
        <f t="shared" si="0"/>
        <v/>
      </c>
      <c r="B44" s="7">
        <f t="shared" si="1"/>
        <v>0.65486111111111056</v>
      </c>
      <c r="C44" s="70" t="s">
        <v>43</v>
      </c>
      <c r="D44" s="71"/>
      <c r="E44" s="71"/>
      <c r="F44" s="71"/>
      <c r="G44" s="71"/>
      <c r="H44" s="71"/>
      <c r="I44" s="71"/>
      <c r="J44" s="2"/>
      <c r="K44" s="24"/>
      <c r="L44" s="44" t="str">
        <f t="shared" si="5"/>
        <v/>
      </c>
      <c r="M44" s="45" t="str">
        <f t="shared" si="6"/>
        <v/>
      </c>
      <c r="N44" s="45" t="str">
        <f t="shared" si="7"/>
        <v/>
      </c>
      <c r="O44" s="1" t="str">
        <f ca="1">IFERROR(IFERROR(VLOOKUP(D44&amp;"_"&amp;K44&amp;"_"&amp;data!$A$2,INDIRECT("A"&amp;ROW()+1&amp;":$D$100"),2,FALSE),IFERROR(VLOOKUP(D44&amp;"_"&amp;K44&amp;"_"&amp;data!$A$3,INDIRECT("A"&amp;ROW()+1&amp;":$D$100"),2,FALSE),IFERROR(VLOOKUP(D44&amp;"_"&amp;K44&amp;"_"&amp;data!$A$4,INDIRECT("A"&amp;ROW()+1&amp;":$D$100"),2,FALSE),IFERROR(VLOOKUP(D44&amp;"_"&amp;K44&amp;"_"&amp;data!$A$5,INDIRECT("A"&amp;ROW()+1&amp;":$D$100"),2,FALSE),IFERROR(VLOOKUP(D44&amp;"_"&amp;K44&amp;"_"&amp;data!$A$6,INDIRECT("A"&amp;ROW()+1&amp;":$D$100"),2,FALSE),IFERROR(VLOOKUP(D44&amp;"_"&amp;K44&amp;"_"&amp;data!$A$7,INDIRECT("A"&amp;ROW()+1&amp;":$D$100"),2,FALSE),VLOOKUP(D44&amp;"_"&amp;K44&amp;"_"&amp;data!$A$8,INDIRECT("A"&amp;ROW()+1&amp;":$D$100"),2,FALSE)))))))-OFFSET(O44,1,1),"")</f>
        <v/>
      </c>
      <c r="P44" s="7">
        <f t="shared" si="2"/>
        <v>0.65486111111111056</v>
      </c>
      <c r="Q44" s="8">
        <v>15</v>
      </c>
      <c r="R44" s="11">
        <f>SUM(Q37:Q43)</f>
        <v>40</v>
      </c>
      <c r="S44" s="12" t="s">
        <v>1</v>
      </c>
      <c r="T44" s="24"/>
      <c r="U44" s="24"/>
      <c r="V44" s="47"/>
      <c r="W44" s="47"/>
      <c r="X44" s="47"/>
      <c r="Y44" s="42"/>
      <c r="Z44" s="42"/>
      <c r="AA44" s="42"/>
      <c r="AB44" s="42"/>
    </row>
    <row r="45" spans="1:28" ht="20.100000000000001" customHeight="1" x14ac:dyDescent="0.15">
      <c r="A45" s="52" t="str">
        <f t="shared" si="0"/>
        <v/>
      </c>
      <c r="B45" s="7">
        <f t="shared" si="1"/>
        <v>0.66527777777777719</v>
      </c>
      <c r="C45" s="67" t="s">
        <v>44</v>
      </c>
      <c r="D45" s="67"/>
      <c r="E45" s="67"/>
      <c r="F45" s="67"/>
      <c r="G45" s="67"/>
      <c r="H45" s="67"/>
      <c r="I45" s="67"/>
      <c r="J45" s="2"/>
      <c r="K45" s="24"/>
      <c r="L45" s="44" t="str">
        <f t="shared" si="5"/>
        <v/>
      </c>
      <c r="M45" s="45" t="str">
        <f t="shared" si="6"/>
        <v/>
      </c>
      <c r="N45" s="45" t="str">
        <f t="shared" si="7"/>
        <v/>
      </c>
      <c r="O45" s="1" t="str">
        <f ca="1">IFERROR(IFERROR(VLOOKUP(D45&amp;"_"&amp;K45&amp;"_"&amp;data!$A$2,INDIRECT("A"&amp;ROW()+1&amp;":$D$100"),2,FALSE),IFERROR(VLOOKUP(D45&amp;"_"&amp;K45&amp;"_"&amp;data!$A$3,INDIRECT("A"&amp;ROW()+1&amp;":$D$100"),2,FALSE),IFERROR(VLOOKUP(D45&amp;"_"&amp;K45&amp;"_"&amp;data!$A$4,INDIRECT("A"&amp;ROW()+1&amp;":$D$100"),2,FALSE),IFERROR(VLOOKUP(D45&amp;"_"&amp;K45&amp;"_"&amp;data!$A$5,INDIRECT("A"&amp;ROW()+1&amp;":$D$100"),2,FALSE),IFERROR(VLOOKUP(D45&amp;"_"&amp;K45&amp;"_"&amp;data!$A$6,INDIRECT("A"&amp;ROW()+1&amp;":$D$100"),2,FALSE),IFERROR(VLOOKUP(D45&amp;"_"&amp;K45&amp;"_"&amp;data!$A$7,INDIRECT("A"&amp;ROW()+1&amp;":$D$100"),2,FALSE),VLOOKUP(D45&amp;"_"&amp;K45&amp;"_"&amp;data!$A$8,INDIRECT("A"&amp;ROW()+1&amp;":$D$100"),2,FALSE)))))))-OFFSET(O45,1,1),"")</f>
        <v/>
      </c>
      <c r="P45" s="7">
        <f t="shared" si="2"/>
        <v>0.66527777777777719</v>
      </c>
      <c r="Q45" s="8"/>
      <c r="R45" s="24"/>
      <c r="S45" s="24" t="str">
        <f>IF(H45&gt;0,LEN(H45),"")</f>
        <v/>
      </c>
      <c r="T45" s="24"/>
      <c r="U45" s="24"/>
      <c r="V45" s="17"/>
      <c r="W45" s="15"/>
      <c r="X45" s="15"/>
      <c r="Y45" s="42"/>
      <c r="Z45" s="42"/>
      <c r="AA45" s="42"/>
      <c r="AB45" s="42"/>
    </row>
    <row r="46" spans="1:28" ht="35.25" customHeight="1" x14ac:dyDescent="0.15">
      <c r="B46" s="72" t="s">
        <v>93</v>
      </c>
      <c r="C46" s="73"/>
      <c r="D46" s="73"/>
      <c r="E46" s="73"/>
      <c r="F46" s="73"/>
      <c r="G46" s="73"/>
      <c r="H46" s="73"/>
      <c r="I46" s="73"/>
      <c r="J46" s="6"/>
      <c r="K46" s="6"/>
      <c r="L46" s="3"/>
      <c r="M46" s="4"/>
      <c r="N46" s="4"/>
      <c r="O46" s="9" t="s">
        <v>45</v>
      </c>
      <c r="P46" s="7">
        <f>P45-P4</f>
        <v>0.24861111111111051</v>
      </c>
      <c r="Q46" s="8">
        <f>SUM(Q4,Q13,Q22:Q24,Q29,Q36,Q44:Q44)</f>
        <v>122</v>
      </c>
      <c r="R46" s="74" t="str">
        <f>"競技以外の時間"&amp;CHAR(10)&amp;"（"&amp;TEXT(TIME(,Q46,),"h時間m分")&amp;"）"</f>
        <v>競技以外の時間
（2時間2分）</v>
      </c>
      <c r="S46" s="74"/>
      <c r="T46" s="74"/>
      <c r="U46" s="10"/>
      <c r="V46" s="38"/>
      <c r="W46" s="6"/>
      <c r="X46" s="6"/>
      <c r="Y46" s="42"/>
      <c r="Z46" s="42"/>
      <c r="AA46" s="42"/>
      <c r="AB46" s="42"/>
    </row>
    <row r="47" spans="1:28" x14ac:dyDescent="0.15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28" x14ac:dyDescent="0.15"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2:28" x14ac:dyDescent="0.15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2:28" x14ac:dyDescent="0.15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Y50" s="42"/>
      <c r="Z50" s="42"/>
      <c r="AA50" s="42"/>
      <c r="AB50" s="42"/>
    </row>
    <row r="51" spans="2:28" x14ac:dyDescent="0.15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Y51" s="42"/>
      <c r="Z51" s="42"/>
      <c r="AA51" s="42"/>
      <c r="AB51" s="42"/>
    </row>
    <row r="52" spans="2:28" x14ac:dyDescent="0.15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Y52" s="42"/>
      <c r="Z52" s="42"/>
      <c r="AA52" s="42"/>
      <c r="AB52" s="42"/>
    </row>
    <row r="53" spans="2:28" x14ac:dyDescent="0.15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Y53" s="42"/>
      <c r="Z53" s="42"/>
      <c r="AA53" s="42"/>
      <c r="AB53" s="42"/>
    </row>
    <row r="54" spans="2:28" x14ac:dyDescent="0.15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Y54" s="42"/>
      <c r="Z54" s="42"/>
      <c r="AA54" s="42"/>
      <c r="AB54" s="42"/>
    </row>
    <row r="55" spans="2:28" x14ac:dyDescent="0.15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Y55" s="42"/>
      <c r="Z55" s="42"/>
      <c r="AA55" s="42"/>
      <c r="AB55" s="42"/>
    </row>
    <row r="56" spans="2:28" x14ac:dyDescent="0.15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Y56" s="42"/>
      <c r="Z56" s="42"/>
      <c r="AA56" s="42"/>
      <c r="AB56" s="42"/>
    </row>
    <row r="57" spans="2:28" x14ac:dyDescent="0.15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Y57" s="42"/>
      <c r="Z57" s="42"/>
      <c r="AA57" s="42"/>
      <c r="AB57" s="42"/>
    </row>
    <row r="58" spans="2:28" x14ac:dyDescent="0.15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Y58" s="42"/>
      <c r="Z58" s="42"/>
      <c r="AA58" s="42"/>
      <c r="AB58" s="42"/>
    </row>
    <row r="59" spans="2:28" x14ac:dyDescent="0.15"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Y59" s="42"/>
      <c r="Z59" s="42"/>
      <c r="AA59" s="42"/>
      <c r="AB59" s="42"/>
    </row>
    <row r="60" spans="2:28" x14ac:dyDescent="0.15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Y60" s="42"/>
      <c r="Z60" s="42"/>
      <c r="AA60" s="42"/>
      <c r="AB60" s="42"/>
    </row>
    <row r="61" spans="2:28" x14ac:dyDescent="0.15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Y61" s="42"/>
      <c r="Z61" s="42"/>
      <c r="AA61" s="42"/>
      <c r="AB61" s="42"/>
    </row>
    <row r="62" spans="2:28" x14ac:dyDescent="0.15"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Y62" s="42"/>
      <c r="Z62" s="42"/>
      <c r="AA62" s="42"/>
      <c r="AB62" s="42"/>
    </row>
    <row r="63" spans="2:28" x14ac:dyDescent="0.15"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Y63" s="42"/>
      <c r="Z63" s="42"/>
      <c r="AA63" s="42"/>
      <c r="AB63" s="42"/>
    </row>
    <row r="64" spans="2:28" x14ac:dyDescent="0.15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Y64" s="42"/>
      <c r="Z64" s="42"/>
      <c r="AA64" s="42"/>
      <c r="AB64" s="42"/>
    </row>
    <row r="65" spans="2:28" x14ac:dyDescent="0.15"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Y65" s="42"/>
      <c r="Z65" s="42"/>
      <c r="AA65" s="42"/>
      <c r="AB65" s="42"/>
    </row>
    <row r="66" spans="2:28" x14ac:dyDescent="0.15"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Y66" s="42"/>
      <c r="Z66" s="42"/>
      <c r="AA66" s="42"/>
      <c r="AB66" s="42"/>
    </row>
    <row r="67" spans="2:28" x14ac:dyDescent="0.15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Y67" s="42"/>
      <c r="Z67" s="42"/>
      <c r="AA67" s="42"/>
      <c r="AB67" s="42"/>
    </row>
    <row r="68" spans="2:28" x14ac:dyDescent="0.15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Y68" s="42"/>
      <c r="Z68" s="42"/>
      <c r="AA68" s="42"/>
      <c r="AB68" s="42"/>
    </row>
    <row r="69" spans="2:28" x14ac:dyDescent="0.15"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Y69" s="42"/>
      <c r="Z69" s="42"/>
      <c r="AA69" s="42"/>
      <c r="AB69" s="42"/>
    </row>
    <row r="70" spans="2:28" x14ac:dyDescent="0.15"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Y70" s="42"/>
      <c r="Z70" s="42"/>
      <c r="AA70" s="42"/>
      <c r="AB70" s="42"/>
    </row>
    <row r="71" spans="2:28" x14ac:dyDescent="0.15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Y71" s="42"/>
      <c r="Z71" s="42"/>
      <c r="AA71" s="42"/>
      <c r="AB71" s="42"/>
    </row>
    <row r="72" spans="2:28" x14ac:dyDescent="0.15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Y72" s="42"/>
      <c r="Z72" s="42"/>
      <c r="AA72" s="42"/>
      <c r="AB72" s="42"/>
    </row>
    <row r="73" spans="2:28" x14ac:dyDescent="0.15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Y73" s="42"/>
      <c r="Z73" s="42"/>
      <c r="AA73" s="42"/>
      <c r="AB73" s="42"/>
    </row>
    <row r="74" spans="2:28" x14ac:dyDescent="0.15"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Y74" s="42"/>
      <c r="Z74" s="42"/>
      <c r="AA74" s="42"/>
      <c r="AB74" s="42"/>
    </row>
    <row r="75" spans="2:28" x14ac:dyDescent="0.15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Y75" s="42"/>
      <c r="Z75" s="42"/>
      <c r="AA75" s="42"/>
      <c r="AB75" s="42"/>
    </row>
    <row r="76" spans="2:28" x14ac:dyDescent="0.15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2:28" x14ac:dyDescent="0.15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2:28" x14ac:dyDescent="0.15"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2:28" x14ac:dyDescent="0.15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2:28" x14ac:dyDescent="0.15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2:28" x14ac:dyDescent="0.15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2:28" x14ac:dyDescent="0.15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2:28" x14ac:dyDescent="0.15"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2:28" x14ac:dyDescent="0.15"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2:28" x14ac:dyDescent="0.15"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2:28" x14ac:dyDescent="0.15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2:28" x14ac:dyDescent="0.15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2:28" x14ac:dyDescent="0.15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2:28" x14ac:dyDescent="0.15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2:28" x14ac:dyDescent="0.15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2:28" x14ac:dyDescent="0.15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2:28" x14ac:dyDescent="0.15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2:28" x14ac:dyDescent="0.15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2:28" x14ac:dyDescent="0.15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2:28" x14ac:dyDescent="0.15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2:28" x14ac:dyDescent="0.15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2:28" x14ac:dyDescent="0.15"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2:28" x14ac:dyDescent="0.15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2:28" x14ac:dyDescent="0.15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2:28" x14ac:dyDescent="0.15"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2:28" x14ac:dyDescent="0.15"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2:28" x14ac:dyDescent="0.15"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2:28" x14ac:dyDescent="0.15"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2:28" x14ac:dyDescent="0.15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2:28" x14ac:dyDescent="0.15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</sheetData>
  <mergeCells count="24">
    <mergeCell ref="V33:W33"/>
    <mergeCell ref="C36:I36"/>
    <mergeCell ref="C44:I44"/>
    <mergeCell ref="C45:I45"/>
    <mergeCell ref="B46:I46"/>
    <mergeCell ref="R46:T46"/>
    <mergeCell ref="V32:W32"/>
    <mergeCell ref="C5:I5"/>
    <mergeCell ref="W5:X5"/>
    <mergeCell ref="V8:X8"/>
    <mergeCell ref="C13:I13"/>
    <mergeCell ref="V15:W15"/>
    <mergeCell ref="C22:I22"/>
    <mergeCell ref="C23:I23"/>
    <mergeCell ref="C24:I24"/>
    <mergeCell ref="C25:I25"/>
    <mergeCell ref="V25:X25"/>
    <mergeCell ref="C29:I29"/>
    <mergeCell ref="B2:F2"/>
    <mergeCell ref="G2:I2"/>
    <mergeCell ref="L2:X2"/>
    <mergeCell ref="V3:X3"/>
    <mergeCell ref="C4:I4"/>
    <mergeCell ref="W4:X4"/>
  </mergeCells>
  <phoneticPr fontId="12"/>
  <conditionalFormatting sqref="K4:K101">
    <cfRule type="expression" dxfId="2" priority="2">
      <formula>AND(NOT(ISBLANK(E4)),ISBLANK(K4))</formula>
    </cfRule>
  </conditionalFormatting>
  <conditionalFormatting sqref="O4:O101">
    <cfRule type="expression" dxfId="1" priority="1">
      <formula>AND(O4&lt;&gt;"",O4&lt;TIME(,10,0))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E85A100-9B76-4506-B15F-A1001BDD9CDA}">
            <xm:f>AND(E4&lt;&gt;data!$A$8,ISNUMBER(I4),O4="")</xm:f>
            <x14:dxf>
              <fill>
                <patternFill>
                  <bgColor rgb="FFFFC000"/>
                </patternFill>
              </fill>
            </x14:dxf>
          </x14:cfRule>
          <xm:sqref>O4:O101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　　　　　　　↑_x000a_選択してください" xr:uid="{07C66E36-B300-41A7-9BF6-5A0E3C4F8425}">
          <x14:formula1>
            <xm:f>data!$A$1:$A$8</xm:f>
          </x14:formula1>
          <xm:sqref>E6:E12 E14:E21 E26:E28 E30:E35 E37:E43</xm:sqref>
        </x14:dataValidation>
        <x14:dataValidation type="list" allowBlank="1" showInputMessage="1" showErrorMessage="1" prompt="　　↑_x000a_選択してください。" xr:uid="{C46111CA-D4F1-4F35-8A71-08134A40F92A}">
          <x14:formula1>
            <xm:f>data!$B$1:$B$4</xm:f>
          </x14:formula1>
          <xm:sqref>K4:K45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E831E-1917-4AD7-831E-CB49F1D4B3E1}">
  <dimension ref="A2:AB46"/>
  <sheetViews>
    <sheetView zoomScaleNormal="100" workbookViewId="0"/>
  </sheetViews>
  <sheetFormatPr defaultRowHeight="14.25" x14ac:dyDescent="0.15"/>
  <cols>
    <col min="1" max="1" width="4.5" bestFit="1" customWidth="1"/>
    <col min="2" max="2" width="18.875" customWidth="1"/>
    <col min="3" max="3" width="9.5" bestFit="1" customWidth="1"/>
    <col min="4" max="17" width="4.5" customWidth="1"/>
    <col min="19" max="19" width="4.5" customWidth="1"/>
    <col min="20" max="20" width="18.875" customWidth="1"/>
    <col min="21" max="21" width="9.5" customWidth="1"/>
    <col min="22" max="28" width="5.5" customWidth="1"/>
  </cols>
  <sheetData>
    <row r="2" spans="1:28" x14ac:dyDescent="0.15">
      <c r="B2" s="83" t="s">
        <v>105</v>
      </c>
      <c r="C2" s="83"/>
      <c r="D2" s="83"/>
      <c r="E2" s="83"/>
      <c r="G2" t="s">
        <v>127</v>
      </c>
    </row>
    <row r="3" spans="1:28" x14ac:dyDescent="0.15">
      <c r="B3" s="84" t="s">
        <v>114</v>
      </c>
      <c r="C3" s="84"/>
      <c r="D3" s="84"/>
      <c r="E3" s="84"/>
    </row>
    <row r="5" spans="1:28" ht="17.25" x14ac:dyDescent="0.15">
      <c r="A5" s="86" t="s">
        <v>106</v>
      </c>
      <c r="B5" s="87"/>
      <c r="C5" s="88"/>
      <c r="D5" s="83" t="s">
        <v>82</v>
      </c>
      <c r="E5" s="83"/>
      <c r="F5" s="83" t="s">
        <v>84</v>
      </c>
      <c r="G5" s="83"/>
      <c r="H5" s="83" t="s">
        <v>86</v>
      </c>
      <c r="I5" s="83"/>
      <c r="J5" s="83" t="s">
        <v>88</v>
      </c>
      <c r="K5" s="83"/>
      <c r="L5" s="83" t="s">
        <v>89</v>
      </c>
      <c r="M5" s="83"/>
      <c r="N5" s="83" t="s">
        <v>90</v>
      </c>
      <c r="O5" s="83"/>
      <c r="P5" s="83" t="s">
        <v>80</v>
      </c>
      <c r="Q5" s="83"/>
      <c r="S5" s="85" t="s">
        <v>107</v>
      </c>
      <c r="T5" s="85"/>
      <c r="U5" s="85"/>
      <c r="V5" s="82"/>
      <c r="W5" s="82"/>
      <c r="X5" s="82"/>
      <c r="Y5" s="82"/>
      <c r="Z5" s="82"/>
    </row>
    <row r="6" spans="1:28" x14ac:dyDescent="0.15">
      <c r="A6" s="54" t="s">
        <v>94</v>
      </c>
      <c r="B6" s="54" t="s">
        <v>95</v>
      </c>
      <c r="C6" s="54" t="s">
        <v>96</v>
      </c>
      <c r="D6" s="54" t="s">
        <v>97</v>
      </c>
      <c r="E6" s="54" t="s">
        <v>98</v>
      </c>
      <c r="F6" s="54" t="s">
        <v>97</v>
      </c>
      <c r="G6" s="54" t="s">
        <v>98</v>
      </c>
      <c r="H6" s="54" t="s">
        <v>97</v>
      </c>
      <c r="I6" s="54" t="s">
        <v>98</v>
      </c>
      <c r="J6" s="54" t="s">
        <v>97</v>
      </c>
      <c r="K6" s="54" t="s">
        <v>98</v>
      </c>
      <c r="L6" s="54" t="s">
        <v>97</v>
      </c>
      <c r="M6" s="54" t="s">
        <v>98</v>
      </c>
      <c r="N6" s="54" t="s">
        <v>97</v>
      </c>
      <c r="O6" s="54" t="s">
        <v>98</v>
      </c>
      <c r="P6" s="54" t="s">
        <v>97</v>
      </c>
      <c r="Q6" s="54" t="s">
        <v>98</v>
      </c>
      <c r="S6" s="54" t="s">
        <v>94</v>
      </c>
      <c r="T6" s="54" t="s">
        <v>95</v>
      </c>
      <c r="U6" s="54" t="s">
        <v>96</v>
      </c>
      <c r="V6" s="54" t="s">
        <v>108</v>
      </c>
      <c r="W6" s="54" t="s">
        <v>109</v>
      </c>
      <c r="X6" s="54" t="s">
        <v>110</v>
      </c>
      <c r="Y6" s="54" t="s">
        <v>111</v>
      </c>
      <c r="Z6" s="54" t="s">
        <v>112</v>
      </c>
      <c r="AA6" s="54" t="s">
        <v>113</v>
      </c>
      <c r="AB6" s="54" t="s">
        <v>80</v>
      </c>
    </row>
    <row r="7" spans="1:28" x14ac:dyDescent="0.15">
      <c r="A7" s="53">
        <v>1</v>
      </c>
      <c r="B7" s="55" t="s">
        <v>100</v>
      </c>
      <c r="C7" s="55" t="s">
        <v>91</v>
      </c>
      <c r="D7" s="53" t="str">
        <f t="shared" ref="D7:D46" ca="1" si="0">IFERROR(INDEX(INDIRECT("'"&amp;$B$3&amp;"'!$C$3:$I$100"),MATCH($B7&amp;"_"&amp;$C7&amp;"_"&amp;$D$5,INDIRECT("'"&amp;$B$3&amp;"'!$A$3:$A$100"),0),4),"")</f>
        <v/>
      </c>
      <c r="E7" s="53" t="str">
        <f t="shared" ref="E7:E46" ca="1" si="1">IFERROR(INDEX(INDIRECT("'"&amp;$B$3&amp;"'!$C$3:$I$100"),MATCH($B7&amp;"_"&amp;$C7&amp;"_"&amp;$D$5,INDIRECT("'"&amp;$B$3&amp;"'!$A$3:$A$100"),0),5),"")</f>
        <v/>
      </c>
      <c r="F7" s="53" t="str">
        <f t="shared" ref="F7:F46" ca="1" si="2">IFERROR(IF(ISERROR(MATCH($B7&amp;"_"&amp;$C7&amp;"_"&amp;"リダンス",INDIRECT("'"&amp;$B$3&amp;"'!$A$3:$A$100"),0)),INDEX(INDIRECT("'"&amp;$B$3&amp;"'!$C$3:$I$100"),MATCH($B7&amp;"_"&amp;$C7&amp;"_"&amp;$F$5,INDIRECT("'"&amp;$B$3&amp;"'!$A$3:$A$100"),0),4),INDEX(INDIRECT("'"&amp;$B$3&amp;"'!$C$3:$I$100"),MATCH($B7&amp;"_"&amp;$C7&amp;"_"&amp;"リダンス",INDIRECT("'"&amp;$B$3&amp;"'!$A$3:$A$100"),0),4)),"")</f>
        <v/>
      </c>
      <c r="G7" s="53" t="str">
        <f t="shared" ref="G7:G46" ca="1" si="3">IFERROR(IF(ISERROR(MATCH($B7&amp;"_"&amp;$C7&amp;"_"&amp;"リダンス",INDIRECT("'"&amp;$B$3&amp;"'!$A$3:$A$100"),0)),INDEX(INDIRECT("'"&amp;$B$3&amp;"'!$C$3:$I$100"),MATCH($B7&amp;"_"&amp;$C7&amp;"_"&amp;$F$5,INDIRECT("'"&amp;$B$3&amp;"'!$A$3:$A$100"),0),5),INDEX(INDIRECT("'"&amp;$B$3&amp;"'!$C$3:$I$100"),MATCH($B7&amp;"_"&amp;$C7&amp;"_"&amp;"リダンス",INDIRECT("'"&amp;$B$3&amp;"'!$A$3:$A$100"),0),5)),"")</f>
        <v/>
      </c>
      <c r="H7" s="53" t="str">
        <f t="shared" ref="H7:H46" ca="1" si="4">IFERROR(IF(ISERROR(MATCH($B7&amp;"_"&amp;$C7&amp;"_"&amp;"リダンス",INDIRECT("'"&amp;$B$3&amp;"'!$A$3:$A$100"),0)),INDEX(INDIRECT("'"&amp;$B$3&amp;"'!$C$3:$I$100"),MATCH($B7&amp;"_"&amp;$C7&amp;"_"&amp;$H$5,INDIRECT("'"&amp;$B$3&amp;"'!$A$3:$A$100"),0),4),INDEX(INDIRECT("'"&amp;$B$3&amp;"'!$C$3:$I$100"),MATCH($B7&amp;"_"&amp;$C7&amp;"_"&amp;$F$5,INDIRECT("'"&amp;$B$3&amp;"'!$A$3:$A$100"),0),4)),"")</f>
        <v/>
      </c>
      <c r="I7" s="53" t="str">
        <f t="shared" ref="I7:I46" ca="1" si="5">IFERROR(IF(ISERROR(MATCH($B7&amp;"_"&amp;$C7&amp;"_"&amp;"リダンス",INDIRECT("'"&amp;$B$3&amp;"'!$A$3:$A$100"),0)),INDEX(INDIRECT("'"&amp;$B$3&amp;"'!$C$3:$I$100"),MATCH($B7&amp;"_"&amp;$C7&amp;"_"&amp;$H$5,INDIRECT("'"&amp;$B$3&amp;"'!$A$3:$A$100"),0),5),INDEX(INDIRECT("'"&amp;$B$3&amp;"'!$C$3:$I$100"),MATCH($B7&amp;"_"&amp;$C7&amp;"_"&amp;$F$5,INDIRECT("'"&amp;$B$3&amp;"'!$A$3:$A$100"),0),5)),"")</f>
        <v/>
      </c>
      <c r="J7" s="53" t="str">
        <f t="shared" ref="J7:J46" ca="1" si="6">IFERROR(IF(ISERROR(MATCH($B7&amp;"_"&amp;$C7&amp;"_"&amp;"リダンス",INDIRECT("'"&amp;$B$3&amp;"'!$A$3:$A$100"),0)),INDEX(INDIRECT("'"&amp;$B$3&amp;"'!$C$3:$I$100"),MATCH($B7&amp;"_"&amp;$C7&amp;"_"&amp;$J$5,INDIRECT("'"&amp;$B$3&amp;"'!$A$3:$A$100"),0),4),INDEX(INDIRECT("'"&amp;$B$3&amp;"'!$C$3:$I$100"),MATCH($B7&amp;"_"&amp;$C7&amp;"_"&amp;$H$5,INDIRECT("'"&amp;$B$3&amp;"'!$A$3:$A$100"),0),4)),"")</f>
        <v/>
      </c>
      <c r="K7" s="53" t="str">
        <f t="shared" ref="K7:K46" ca="1" si="7">IFERROR(IF(ISERROR(MATCH($B7&amp;"_"&amp;$C7&amp;"_"&amp;"リダンス",INDIRECT("'"&amp;$B$3&amp;"'!$A$3:$A$100"),0)),INDEX(INDIRECT("'"&amp;$B$3&amp;"'!$C$3:$I$100"),MATCH($B7&amp;"_"&amp;$C7&amp;"_"&amp;$J$5,INDIRECT("'"&amp;$B$3&amp;"'!$A$3:$A$100"),0),5),INDEX(INDIRECT("'"&amp;$B$3&amp;"'!$C$3:$I$100"),MATCH($B7&amp;"_"&amp;$C7&amp;"_"&amp;$H$5,INDIRECT("'"&amp;$B$3&amp;"'!$A$3:$A$100"),0),5)),"")</f>
        <v/>
      </c>
      <c r="L7" s="53" t="str">
        <f t="shared" ref="L7:L46" ca="1" si="8">IFERROR(IF(ISERROR(MATCH($B7&amp;"_"&amp;$C7&amp;"_"&amp;"リダンス",INDIRECT("'"&amp;$B$3&amp;"'!$A$3:$A$100"),0)),INDEX(INDIRECT("'"&amp;$B$3&amp;"'!$C$3:$I$100"),MATCH($B7&amp;"_"&amp;$C7&amp;"_"&amp;$L$5,INDIRECT("'"&amp;$B$3&amp;"'!$A$3:$A$100"),0),4),INDEX(INDIRECT("'"&amp;$B$3&amp;"'!$C$3:$I$100"),MATCH($B7&amp;"_"&amp;$C7&amp;"_"&amp;$J$5,INDIRECT("'"&amp;$B$3&amp;"'!$A$3:$A$100"),0),4)),"")</f>
        <v/>
      </c>
      <c r="M7" s="53" t="str">
        <f t="shared" ref="M7:M46" ca="1" si="9">IFERROR(IF(ISERROR(MATCH($B7&amp;"_"&amp;$C7&amp;"_"&amp;"リダンス",INDIRECT("'"&amp;$B$3&amp;"'!$A$3:$A$100"),0)),INDEX(INDIRECT("'"&amp;$B$3&amp;"'!$C$3:$I$100"),MATCH($B7&amp;"_"&amp;$C7&amp;"_"&amp;$L$5,INDIRECT("'"&amp;$B$3&amp;"'!$A$3:$A$100"),0),5),INDEX(INDIRECT("'"&amp;$B$3&amp;"'!$C$3:$I$100"),MATCH($B7&amp;"_"&amp;$C7&amp;"_"&amp;$J$5,INDIRECT("'"&amp;$B$3&amp;"'!$A$3:$A$100"),0),5)),"")</f>
        <v/>
      </c>
      <c r="N7" s="53">
        <f t="shared" ref="N7:N46" ca="1" si="10">IFERROR(INDEX(INDIRECT("'"&amp;$B$3&amp;"'!$C$3:$I$100"),MATCH($B7&amp;"_"&amp;$C7&amp;"_"&amp;$N$5,INDIRECT("'"&amp;$B$3&amp;"'!$A$3:$A$100"),0),4),"")</f>
        <v>1</v>
      </c>
      <c r="O7" s="53">
        <f t="shared" ref="O7:O46" ca="1" si="11">IFERROR(INDEX(INDIRECT("'"&amp;$B$3&amp;"'!$C$3:$I$100"),MATCH($B7&amp;"_"&amp;$C7&amp;"_"&amp;$N$5,INDIRECT("'"&amp;$B$3&amp;"'!$A$3:$A$100"),0),5),"")</f>
        <v>5</v>
      </c>
      <c r="P7" s="53">
        <f t="shared" ref="P7:P46" ca="1" si="12">IFERROR(INDEX(INDIRECT("'"&amp;$B$3&amp;"'!$C$3:$I$100"),MATCH($B7&amp;"_"&amp;$C7&amp;"_"&amp;$P$5,INDIRECT("'"&amp;$B$3&amp;"'!$A$3:$A$100"),0),4),"")</f>
        <v>1</v>
      </c>
      <c r="Q7" s="53">
        <f ca="1">IFERROR(INDEX(INDIRECT("'"&amp;$B$3&amp;"'!$C$3:$I$100"),MATCH($B7&amp;"_"&amp;$C7&amp;"_"&amp;$P$5,INDIRECT("'"&amp;$B$3&amp;"'!$A$3:$A$100"),0),7),"")</f>
        <v>5</v>
      </c>
      <c r="S7" s="53">
        <v>1</v>
      </c>
      <c r="T7" s="53" t="str">
        <f>IF(ISBLANK(B7),"",B7)</f>
        <v>1級戦</v>
      </c>
      <c r="U7" s="53" t="str">
        <f>IF(ISBLANK(C7),"",C7)</f>
        <v>La</v>
      </c>
      <c r="V7" s="53" t="str">
        <f ca="1">IFERROR(INDEX(INDIRECT("'"&amp;$B$3&amp;"'!$C$3:$I$100"),MATCH($B7&amp;"_"&amp;$C7&amp;"_"&amp;$D$5,INDIRECT("'"&amp;$B$3&amp;"'!$A$3:$A$100"),0),1),"")</f>
        <v/>
      </c>
      <c r="W7" s="53" t="str">
        <f ca="1">IFERROR(IF(ISERROR(MATCH($B7&amp;"_"&amp;$C7&amp;"_"&amp;"リダンス",INDIRECT("'"&amp;$B$3&amp;"'!$A$3:$A$100"),0)),INDEX(INDIRECT("'"&amp;$B$3&amp;"'!$C$3:$I$100"),MATCH($B7&amp;"_"&amp;$C7&amp;"_"&amp;$F$5,INDIRECT("'"&amp;$B$3&amp;"'!$A$3:$A$100"),0),1),INDEX(INDIRECT("'"&amp;$B$3&amp;"'!$C$3:$I$100"),MATCH($B7&amp;"_"&amp;$C7&amp;"_"&amp;"リダンス",INDIRECT("'"&amp;$B$3&amp;"'!$A$3:$A$100"),0),1)),"")</f>
        <v/>
      </c>
      <c r="X7" s="53" t="str">
        <f ca="1">IFERROR(IF(ISERROR(MATCH($B7&amp;"_"&amp;$C7&amp;"_"&amp;"リダンス",INDIRECT("'"&amp;$B$3&amp;"'!$A$3:$A$100"),0)),INDEX(INDIRECT("'"&amp;$B$3&amp;"'!$C$3:$I$100"),MATCH($B7&amp;"_"&amp;$C7&amp;"_"&amp;$H$5,INDIRECT("'"&amp;$B$3&amp;"'!$A$3:$A$100"),0),1),INDEX(INDIRECT("'"&amp;$B$3&amp;"'!$C$3:$I$100"),MATCH($B7&amp;"_"&amp;$C7&amp;"_"&amp;$F$5,INDIRECT("'"&amp;$B$3&amp;"'!$A$3:$A$100"),0),1)),"")</f>
        <v/>
      </c>
      <c r="Y7" s="53" t="str">
        <f ca="1">IFERROR(IF(ISERROR(MATCH($B7&amp;"_"&amp;$C7&amp;"_"&amp;"リダンス",INDIRECT("'"&amp;$B$3&amp;"'!$A$3:$A$100"),0)),INDEX(INDIRECT("'"&amp;$B$3&amp;"'!$C$3:$I$100"),MATCH($B7&amp;"_"&amp;$C7&amp;"_"&amp;$J$5,INDIRECT("'"&amp;$B$3&amp;"'!$A$3:$A$100"),0),1),INDEX(INDIRECT("'"&amp;$B$3&amp;"'!$C$3:$I$100"),MATCH($B7&amp;"_"&amp;$C7&amp;"_"&amp;$H$5,INDIRECT("'"&amp;$B$3&amp;"'!$A$3:$A$100"),0),1)),"")</f>
        <v/>
      </c>
      <c r="Z7" s="53" t="str">
        <f ca="1">IFERROR(IF(ISERROR(MATCH($B7&amp;"_"&amp;$C7&amp;"_"&amp;"リダンス",INDIRECT("'"&amp;$B$3&amp;"'!$A$3:$A$100"),0)),INDEX(INDIRECT("'"&amp;$B$3&amp;"'!$C$3:$I$100"),MATCH($B7&amp;"_"&amp;$C7&amp;"_"&amp;$L$5,INDIRECT("'"&amp;$B$3&amp;"'!$A$3:$A$100"),0),1),INDEX(INDIRECT("'"&amp;$B$3&amp;"'!$C$3:$I$100"),MATCH($B7&amp;"_"&amp;$C7&amp;"_"&amp;$J$5,INDIRECT("'"&amp;$B$3&amp;"'!$A$3:$A$100"),0),1)),"")</f>
        <v/>
      </c>
      <c r="AA7" s="53">
        <f ca="1">IFERROR(INDEX(INDIRECT("'"&amp;$B$3&amp;"'!$C$3:$I$100"),MATCH($B7&amp;"_"&amp;$C7&amp;"_"&amp;$N$5,INDIRECT("'"&amp;$B$3&amp;"'!$A$3:$A$100"),0),1),"")</f>
        <v>4</v>
      </c>
      <c r="AB7" s="53">
        <f ca="1">IFERROR(INDEX(INDIRECT("'"&amp;$B$3&amp;"'!$C$3:$I$100"),MATCH($B7&amp;"_"&amp;$C7&amp;"_"&amp;$P$5,INDIRECT("'"&amp;$B$3&amp;"'!$A$3:$A$100"),0),1),"")</f>
        <v>11</v>
      </c>
    </row>
    <row r="8" spans="1:28" x14ac:dyDescent="0.15">
      <c r="A8" s="53">
        <v>2</v>
      </c>
      <c r="B8" s="55" t="s">
        <v>100</v>
      </c>
      <c r="C8" s="55" t="s">
        <v>99</v>
      </c>
      <c r="D8" s="53" t="str">
        <f t="shared" ca="1" si="0"/>
        <v/>
      </c>
      <c r="E8" s="53" t="str">
        <f t="shared" ca="1" si="1"/>
        <v/>
      </c>
      <c r="F8" s="53" t="str">
        <f t="shared" ca="1" si="2"/>
        <v/>
      </c>
      <c r="G8" s="53" t="str">
        <f t="shared" ca="1" si="3"/>
        <v/>
      </c>
      <c r="H8" s="53" t="str">
        <f t="shared" ca="1" si="4"/>
        <v/>
      </c>
      <c r="I8" s="53" t="str">
        <f t="shared" ca="1" si="5"/>
        <v/>
      </c>
      <c r="J8" s="53" t="str">
        <f t="shared" ca="1" si="6"/>
        <v/>
      </c>
      <c r="K8" s="53" t="str">
        <f t="shared" ca="1" si="7"/>
        <v/>
      </c>
      <c r="L8" s="53" t="str">
        <f t="shared" ca="1" si="8"/>
        <v/>
      </c>
      <c r="M8" s="53" t="str">
        <f t="shared" ca="1" si="9"/>
        <v/>
      </c>
      <c r="N8" s="53">
        <f t="shared" ca="1" si="10"/>
        <v>1</v>
      </c>
      <c r="O8" s="53">
        <f t="shared" ca="1" si="11"/>
        <v>6</v>
      </c>
      <c r="P8" s="53">
        <f t="shared" ca="1" si="12"/>
        <v>1</v>
      </c>
      <c r="Q8" s="53">
        <f t="shared" ref="Q8:Q46" ca="1" si="13">IFERROR(INDEX(INDIRECT("'"&amp;$B$3&amp;"'!$C$3:$I$100"),MATCH($B8&amp;"_"&amp;$C8&amp;"_"&amp;$P$5,INDIRECT("'"&amp;$B$3&amp;"'!$A$3:$A$100"),0),7),"")</f>
        <v>6</v>
      </c>
      <c r="S8" s="53">
        <v>2</v>
      </c>
      <c r="T8" s="53" t="str">
        <f t="shared" ref="T8:T46" si="14">IF(ISBLANK(B8),"",B8)</f>
        <v>1級戦</v>
      </c>
      <c r="U8" s="53" t="str">
        <f t="shared" ref="U8:U46" si="15">IF(ISBLANK(C8),"",C8)</f>
        <v>St</v>
      </c>
      <c r="V8" s="53" t="str">
        <f t="shared" ref="V8:V46" ca="1" si="16">IFERROR(INDEX(INDIRECT("'"&amp;$B$3&amp;"'!$C$3:$I$100"),MATCH($B8&amp;"_"&amp;$C8&amp;"_"&amp;$D$5,INDIRECT("'"&amp;$B$3&amp;"'!$A$3:$A$100"),0),1),"")</f>
        <v/>
      </c>
      <c r="W8" s="53" t="str">
        <f t="shared" ref="W8:W46" ca="1" si="17">IFERROR(IF(ISERROR(MATCH($B8&amp;"_"&amp;$C8&amp;"_"&amp;"リダンス",INDIRECT("'"&amp;$B$3&amp;"'!$A$3:$A$100"),0)),INDEX(INDIRECT("'"&amp;$B$3&amp;"'!$C$3:$I$100"),MATCH($B8&amp;"_"&amp;$C8&amp;"_"&amp;$F$5,INDIRECT("'"&amp;$B$3&amp;"'!$A$3:$A$100"),0),1),INDEX(INDIRECT("'"&amp;$B$3&amp;"'!$C$3:$I$100"),MATCH($B8&amp;"_"&amp;$C8&amp;"_"&amp;"リダンス",INDIRECT("'"&amp;$B$3&amp;"'!$A$3:$A$100"),0),1)),"")</f>
        <v/>
      </c>
      <c r="X8" s="53" t="str">
        <f t="shared" ref="X8:X46" ca="1" si="18">IFERROR(IF(ISERROR(MATCH($B8&amp;"_"&amp;$C8&amp;"_"&amp;"リダンス",INDIRECT("'"&amp;$B$3&amp;"'!$A$3:$A$100"),0)),INDEX(INDIRECT("'"&amp;$B$3&amp;"'!$C$3:$I$100"),MATCH($B8&amp;"_"&amp;$C8&amp;"_"&amp;$H$5,INDIRECT("'"&amp;$B$3&amp;"'!$A$3:$A$100"),0),1),INDEX(INDIRECT("'"&amp;$B$3&amp;"'!$C$3:$I$100"),MATCH($B8&amp;"_"&amp;$C8&amp;"_"&amp;$F$5,INDIRECT("'"&amp;$B$3&amp;"'!$A$3:$A$100"),0),1)),"")</f>
        <v/>
      </c>
      <c r="Y8" s="53" t="str">
        <f t="shared" ref="Y8:Y46" ca="1" si="19">IFERROR(IF(ISERROR(MATCH($B8&amp;"_"&amp;$C8&amp;"_"&amp;"リダンス",INDIRECT("'"&amp;$B$3&amp;"'!$A$3:$A$100"),0)),INDEX(INDIRECT("'"&amp;$B$3&amp;"'!$C$3:$I$100"),MATCH($B8&amp;"_"&amp;$C8&amp;"_"&amp;$J$5,INDIRECT("'"&amp;$B$3&amp;"'!$A$3:$A$100"),0),1),INDEX(INDIRECT("'"&amp;$B$3&amp;"'!$C$3:$I$100"),MATCH($B8&amp;"_"&amp;$C8&amp;"_"&amp;$H$5,INDIRECT("'"&amp;$B$3&amp;"'!$A$3:$A$100"),0),1)),"")</f>
        <v/>
      </c>
      <c r="Z8" s="53" t="str">
        <f t="shared" ref="Z8:Z46" ca="1" si="20">IFERROR(IF(ISERROR(MATCH($B8&amp;"_"&amp;$C8&amp;"_"&amp;"リダンス",INDIRECT("'"&amp;$B$3&amp;"'!$A$3:$A$100"),0)),INDEX(INDIRECT("'"&amp;$B$3&amp;"'!$C$3:$I$100"),MATCH($B8&amp;"_"&amp;$C8&amp;"_"&amp;$L$5,INDIRECT("'"&amp;$B$3&amp;"'!$A$3:$A$100"),0),1),INDEX(INDIRECT("'"&amp;$B$3&amp;"'!$C$3:$I$100"),MATCH($B8&amp;"_"&amp;$C8&amp;"_"&amp;$J$5,INDIRECT("'"&amp;$B$3&amp;"'!$A$3:$A$100"),0),1)),"")</f>
        <v/>
      </c>
      <c r="AA8" s="53">
        <f t="shared" ref="AA8:AA46" ca="1" si="21">IFERROR(INDEX(INDIRECT("'"&amp;$B$3&amp;"'!$C$3:$I$100"),MATCH($B8&amp;"_"&amp;$C8&amp;"_"&amp;$N$5,INDIRECT("'"&amp;$B$3&amp;"'!$A$3:$A$100"),0),1),"")</f>
        <v>20</v>
      </c>
      <c r="AB8" s="53">
        <f t="shared" ref="AB8:AB46" ca="1" si="22">IFERROR(INDEX(INDIRECT("'"&amp;$B$3&amp;"'!$C$3:$I$100"),MATCH($B8&amp;"_"&amp;$C8&amp;"_"&amp;$P$5,INDIRECT("'"&amp;$B$3&amp;"'!$A$3:$A$100"),0),1),"")</f>
        <v>27</v>
      </c>
    </row>
    <row r="9" spans="1:28" x14ac:dyDescent="0.15">
      <c r="A9" s="53">
        <v>3</v>
      </c>
      <c r="B9" s="55" t="s">
        <v>101</v>
      </c>
      <c r="C9" s="55" t="s">
        <v>91</v>
      </c>
      <c r="D9" s="53" t="str">
        <f t="shared" ca="1" si="0"/>
        <v/>
      </c>
      <c r="E9" s="53" t="str">
        <f t="shared" ca="1" si="1"/>
        <v/>
      </c>
      <c r="F9" s="53" t="str">
        <f t="shared" ca="1" si="2"/>
        <v/>
      </c>
      <c r="G9" s="53" t="str">
        <f t="shared" ca="1" si="3"/>
        <v/>
      </c>
      <c r="H9" s="53" t="str">
        <f t="shared" ca="1" si="4"/>
        <v/>
      </c>
      <c r="I9" s="53" t="str">
        <f t="shared" ca="1" si="5"/>
        <v/>
      </c>
      <c r="J9" s="53" t="str">
        <f t="shared" ca="1" si="6"/>
        <v/>
      </c>
      <c r="K9" s="53" t="str">
        <f t="shared" ca="1" si="7"/>
        <v/>
      </c>
      <c r="L9" s="53" t="str">
        <f t="shared" ca="1" si="8"/>
        <v/>
      </c>
      <c r="M9" s="53" t="str">
        <f t="shared" ca="1" si="9"/>
        <v/>
      </c>
      <c r="N9" s="53">
        <f t="shared" ca="1" si="10"/>
        <v>1</v>
      </c>
      <c r="O9" s="53">
        <f t="shared" ca="1" si="11"/>
        <v>4</v>
      </c>
      <c r="P9" s="53">
        <f t="shared" ca="1" si="12"/>
        <v>1</v>
      </c>
      <c r="Q9" s="53">
        <f t="shared" ca="1" si="13"/>
        <v>4</v>
      </c>
      <c r="S9" s="53">
        <v>3</v>
      </c>
      <c r="T9" s="53" t="str">
        <f t="shared" si="14"/>
        <v>2級戦</v>
      </c>
      <c r="U9" s="53" t="str">
        <f t="shared" si="15"/>
        <v>La</v>
      </c>
      <c r="V9" s="53" t="str">
        <f t="shared" ca="1" si="16"/>
        <v/>
      </c>
      <c r="W9" s="53" t="str">
        <f t="shared" ca="1" si="17"/>
        <v/>
      </c>
      <c r="X9" s="53" t="str">
        <f t="shared" ca="1" si="18"/>
        <v/>
      </c>
      <c r="Y9" s="53" t="str">
        <f t="shared" ca="1" si="19"/>
        <v/>
      </c>
      <c r="Z9" s="53" t="str">
        <f t="shared" ca="1" si="20"/>
        <v/>
      </c>
      <c r="AA9" s="53">
        <f t="shared" ca="1" si="21"/>
        <v>3</v>
      </c>
      <c r="AB9" s="53">
        <f t="shared" ca="1" si="22"/>
        <v>10</v>
      </c>
    </row>
    <row r="10" spans="1:28" x14ac:dyDescent="0.15">
      <c r="A10" s="53">
        <v>4</v>
      </c>
      <c r="B10" s="55" t="s">
        <v>101</v>
      </c>
      <c r="C10" s="55" t="s">
        <v>99</v>
      </c>
      <c r="D10" s="53" t="str">
        <f t="shared" ca="1" si="0"/>
        <v/>
      </c>
      <c r="E10" s="53" t="str">
        <f t="shared" ca="1" si="1"/>
        <v/>
      </c>
      <c r="F10" s="53" t="str">
        <f t="shared" ca="1" si="2"/>
        <v/>
      </c>
      <c r="G10" s="53" t="str">
        <f t="shared" ca="1" si="3"/>
        <v/>
      </c>
      <c r="H10" s="53" t="str">
        <f t="shared" ca="1" si="4"/>
        <v/>
      </c>
      <c r="I10" s="53" t="str">
        <f t="shared" ca="1" si="5"/>
        <v/>
      </c>
      <c r="J10" s="53" t="str">
        <f t="shared" ca="1" si="6"/>
        <v/>
      </c>
      <c r="K10" s="53" t="str">
        <f t="shared" ca="1" si="7"/>
        <v/>
      </c>
      <c r="L10" s="53" t="str">
        <f t="shared" ca="1" si="8"/>
        <v/>
      </c>
      <c r="M10" s="53" t="str">
        <f t="shared" ca="1" si="9"/>
        <v/>
      </c>
      <c r="N10" s="53">
        <f t="shared" ca="1" si="10"/>
        <v>1</v>
      </c>
      <c r="O10" s="53">
        <f t="shared" ca="1" si="11"/>
        <v>6</v>
      </c>
      <c r="P10" s="53">
        <f t="shared" ca="1" si="12"/>
        <v>1</v>
      </c>
      <c r="Q10" s="53">
        <f t="shared" ca="1" si="13"/>
        <v>6</v>
      </c>
      <c r="S10" s="53">
        <v>4</v>
      </c>
      <c r="T10" s="53" t="str">
        <f t="shared" si="14"/>
        <v>2級戦</v>
      </c>
      <c r="U10" s="53" t="str">
        <f t="shared" si="15"/>
        <v>St</v>
      </c>
      <c r="V10" s="53" t="str">
        <f t="shared" ca="1" si="16"/>
        <v/>
      </c>
      <c r="W10" s="53" t="str">
        <f t="shared" ca="1" si="17"/>
        <v/>
      </c>
      <c r="X10" s="53" t="str">
        <f t="shared" ca="1" si="18"/>
        <v/>
      </c>
      <c r="Y10" s="53" t="str">
        <f t="shared" ca="1" si="19"/>
        <v/>
      </c>
      <c r="Z10" s="53" t="str">
        <f t="shared" ca="1" si="20"/>
        <v/>
      </c>
      <c r="AA10" s="53">
        <f t="shared" ca="1" si="21"/>
        <v>18</v>
      </c>
      <c r="AB10" s="53">
        <f t="shared" ca="1" si="22"/>
        <v>26</v>
      </c>
    </row>
    <row r="11" spans="1:28" x14ac:dyDescent="0.15">
      <c r="A11" s="53">
        <v>5</v>
      </c>
      <c r="B11" s="55" t="s">
        <v>102</v>
      </c>
      <c r="C11" s="55" t="s">
        <v>91</v>
      </c>
      <c r="D11" s="53">
        <f t="shared" ca="1" si="0"/>
        <v>3</v>
      </c>
      <c r="E11" s="53">
        <f t="shared" ca="1" si="1"/>
        <v>24</v>
      </c>
      <c r="F11" s="53">
        <f t="shared" ca="1" si="2"/>
        <v>2</v>
      </c>
      <c r="G11" s="53">
        <f t="shared" ca="1" si="3"/>
        <v>12</v>
      </c>
      <c r="H11" s="53" t="str">
        <f t="shared" ca="1" si="4"/>
        <v/>
      </c>
      <c r="I11" s="53" t="str">
        <f t="shared" ca="1" si="5"/>
        <v/>
      </c>
      <c r="J11" s="53" t="str">
        <f t="shared" ca="1" si="6"/>
        <v/>
      </c>
      <c r="K11" s="53" t="str">
        <f t="shared" ca="1" si="7"/>
        <v/>
      </c>
      <c r="L11" s="53" t="str">
        <f t="shared" ca="1" si="8"/>
        <v/>
      </c>
      <c r="M11" s="53" t="str">
        <f t="shared" ca="1" si="9"/>
        <v/>
      </c>
      <c r="N11" s="53">
        <f t="shared" ca="1" si="10"/>
        <v>1</v>
      </c>
      <c r="O11" s="53">
        <f t="shared" ca="1" si="11"/>
        <v>6</v>
      </c>
      <c r="P11" s="53">
        <f t="shared" ca="1" si="12"/>
        <v>1</v>
      </c>
      <c r="Q11" s="53">
        <f t="shared" ca="1" si="13"/>
        <v>6</v>
      </c>
      <c r="S11" s="53">
        <v>5</v>
      </c>
      <c r="T11" s="53" t="str">
        <f t="shared" si="14"/>
        <v>C級戦</v>
      </c>
      <c r="U11" s="53" t="str">
        <f t="shared" si="15"/>
        <v>La</v>
      </c>
      <c r="V11" s="53">
        <f t="shared" ca="1" si="16"/>
        <v>1</v>
      </c>
      <c r="W11" s="53">
        <f t="shared" ca="1" si="17"/>
        <v>5</v>
      </c>
      <c r="X11" s="53" t="str">
        <f t="shared" ca="1" si="18"/>
        <v/>
      </c>
      <c r="Y11" s="53" t="str">
        <f t="shared" ca="1" si="19"/>
        <v/>
      </c>
      <c r="Z11" s="53" t="str">
        <f t="shared" ca="1" si="20"/>
        <v/>
      </c>
      <c r="AA11" s="53">
        <f t="shared" ca="1" si="21"/>
        <v>9</v>
      </c>
      <c r="AB11" s="53">
        <f t="shared" ca="1" si="22"/>
        <v>15</v>
      </c>
    </row>
    <row r="12" spans="1:28" x14ac:dyDescent="0.15">
      <c r="A12" s="53">
        <v>6</v>
      </c>
      <c r="B12" s="55" t="s">
        <v>102</v>
      </c>
      <c r="C12" s="55" t="s">
        <v>99</v>
      </c>
      <c r="D12" s="53">
        <f t="shared" ca="1" si="0"/>
        <v>6</v>
      </c>
      <c r="E12" s="53">
        <f t="shared" ca="1" si="1"/>
        <v>48</v>
      </c>
      <c r="F12" s="53">
        <f t="shared" ca="1" si="2"/>
        <v>4</v>
      </c>
      <c r="G12" s="53">
        <f t="shared" ca="1" si="3"/>
        <v>24</v>
      </c>
      <c r="H12" s="53">
        <f t="shared" ca="1" si="4"/>
        <v>2</v>
      </c>
      <c r="I12" s="53">
        <f t="shared" ca="1" si="5"/>
        <v>12</v>
      </c>
      <c r="J12" s="53" t="str">
        <f t="shared" ca="1" si="6"/>
        <v/>
      </c>
      <c r="K12" s="53" t="str">
        <f t="shared" ca="1" si="7"/>
        <v/>
      </c>
      <c r="L12" s="53" t="str">
        <f t="shared" ca="1" si="8"/>
        <v/>
      </c>
      <c r="M12" s="53" t="str">
        <f t="shared" ca="1" si="9"/>
        <v/>
      </c>
      <c r="N12" s="53">
        <f t="shared" ca="1" si="10"/>
        <v>1</v>
      </c>
      <c r="O12" s="53">
        <f t="shared" ca="1" si="11"/>
        <v>6</v>
      </c>
      <c r="P12" s="53">
        <f t="shared" ca="1" si="12"/>
        <v>1</v>
      </c>
      <c r="Q12" s="53">
        <f t="shared" ca="1" si="13"/>
        <v>6</v>
      </c>
      <c r="S12" s="53">
        <v>6</v>
      </c>
      <c r="T12" s="53" t="str">
        <f t="shared" si="14"/>
        <v>C級戦</v>
      </c>
      <c r="U12" s="53" t="str">
        <f t="shared" si="15"/>
        <v>St</v>
      </c>
      <c r="V12" s="53">
        <f t="shared" ca="1" si="16"/>
        <v>16</v>
      </c>
      <c r="W12" s="53">
        <f t="shared" ca="1" si="17"/>
        <v>19</v>
      </c>
      <c r="X12" s="53">
        <f t="shared" ca="1" si="18"/>
        <v>23</v>
      </c>
      <c r="Y12" s="53" t="str">
        <f t="shared" ca="1" si="19"/>
        <v/>
      </c>
      <c r="Z12" s="53" t="str">
        <f t="shared" ca="1" si="20"/>
        <v/>
      </c>
      <c r="AA12" s="53">
        <f t="shared" ca="1" si="21"/>
        <v>25</v>
      </c>
      <c r="AB12" s="53">
        <f t="shared" ca="1" si="22"/>
        <v>31</v>
      </c>
    </row>
    <row r="13" spans="1:28" x14ac:dyDescent="0.15">
      <c r="A13" s="53">
        <v>7</v>
      </c>
      <c r="B13" s="55" t="s">
        <v>115</v>
      </c>
      <c r="C13" s="55" t="s">
        <v>91</v>
      </c>
      <c r="D13" s="53" t="str">
        <f t="shared" ca="1" si="0"/>
        <v/>
      </c>
      <c r="E13" s="53" t="str">
        <f t="shared" ca="1" si="1"/>
        <v/>
      </c>
      <c r="F13" s="53" t="str">
        <f t="shared" ca="1" si="2"/>
        <v/>
      </c>
      <c r="G13" s="53" t="str">
        <f t="shared" ca="1" si="3"/>
        <v/>
      </c>
      <c r="H13" s="53" t="str">
        <f t="shared" ca="1" si="4"/>
        <v/>
      </c>
      <c r="I13" s="53" t="str">
        <f t="shared" ca="1" si="5"/>
        <v/>
      </c>
      <c r="J13" s="53" t="str">
        <f t="shared" ca="1" si="6"/>
        <v/>
      </c>
      <c r="K13" s="53" t="str">
        <f t="shared" ca="1" si="7"/>
        <v/>
      </c>
      <c r="L13" s="53" t="str">
        <f t="shared" ca="1" si="8"/>
        <v/>
      </c>
      <c r="M13" s="53" t="str">
        <f t="shared" ca="1" si="9"/>
        <v/>
      </c>
      <c r="N13" s="53">
        <f t="shared" ca="1" si="10"/>
        <v>1</v>
      </c>
      <c r="O13" s="53">
        <f t="shared" ca="1" si="11"/>
        <v>5</v>
      </c>
      <c r="P13" s="53">
        <f t="shared" ca="1" si="12"/>
        <v>1</v>
      </c>
      <c r="Q13" s="53">
        <f t="shared" ca="1" si="13"/>
        <v>5</v>
      </c>
      <c r="S13" s="53">
        <v>7</v>
      </c>
      <c r="T13" s="53" t="str">
        <f t="shared" si="14"/>
        <v>ｼﾆｱⅡB級戦</v>
      </c>
      <c r="U13" s="53" t="str">
        <f t="shared" si="15"/>
        <v>La</v>
      </c>
      <c r="V13" s="53" t="str">
        <f t="shared" ca="1" si="16"/>
        <v/>
      </c>
      <c r="W13" s="53" t="str">
        <f t="shared" ca="1" si="17"/>
        <v/>
      </c>
      <c r="X13" s="53" t="str">
        <f t="shared" ca="1" si="18"/>
        <v/>
      </c>
      <c r="Y13" s="53" t="str">
        <f t="shared" ca="1" si="19"/>
        <v/>
      </c>
      <c r="Z13" s="53" t="str">
        <f t="shared" ca="1" si="20"/>
        <v/>
      </c>
      <c r="AA13" s="53">
        <f t="shared" ca="1" si="21"/>
        <v>8</v>
      </c>
      <c r="AB13" s="53">
        <f t="shared" ca="1" si="22"/>
        <v>14</v>
      </c>
    </row>
    <row r="14" spans="1:28" x14ac:dyDescent="0.15">
      <c r="A14" s="53">
        <v>8</v>
      </c>
      <c r="B14" s="55" t="s">
        <v>115</v>
      </c>
      <c r="C14" s="55" t="s">
        <v>99</v>
      </c>
      <c r="D14" s="53" t="str">
        <f t="shared" ca="1" si="0"/>
        <v/>
      </c>
      <c r="E14" s="53" t="str">
        <f t="shared" ca="1" si="1"/>
        <v/>
      </c>
      <c r="F14" s="53" t="str">
        <f t="shared" ca="1" si="2"/>
        <v/>
      </c>
      <c r="G14" s="53" t="str">
        <f t="shared" ca="1" si="3"/>
        <v/>
      </c>
      <c r="H14" s="53" t="str">
        <f t="shared" ca="1" si="4"/>
        <v/>
      </c>
      <c r="I14" s="53" t="str">
        <f t="shared" ca="1" si="5"/>
        <v/>
      </c>
      <c r="J14" s="53" t="str">
        <f t="shared" ca="1" si="6"/>
        <v/>
      </c>
      <c r="K14" s="53" t="str">
        <f t="shared" ca="1" si="7"/>
        <v/>
      </c>
      <c r="L14" s="53" t="str">
        <f t="shared" ca="1" si="8"/>
        <v/>
      </c>
      <c r="M14" s="53" t="str">
        <f t="shared" ca="1" si="9"/>
        <v/>
      </c>
      <c r="N14" s="53">
        <f t="shared" ca="1" si="10"/>
        <v>1</v>
      </c>
      <c r="O14" s="53">
        <f t="shared" ca="1" si="11"/>
        <v>6</v>
      </c>
      <c r="P14" s="53">
        <f t="shared" ca="1" si="12"/>
        <v>1</v>
      </c>
      <c r="Q14" s="53">
        <f t="shared" ca="1" si="13"/>
        <v>6</v>
      </c>
      <c r="S14" s="53">
        <v>8</v>
      </c>
      <c r="T14" s="53" t="str">
        <f t="shared" si="14"/>
        <v>ｼﾆｱⅡB級戦</v>
      </c>
      <c r="U14" s="53" t="str">
        <f t="shared" si="15"/>
        <v>St</v>
      </c>
      <c r="V14" s="53" t="str">
        <f t="shared" ca="1" si="16"/>
        <v/>
      </c>
      <c r="W14" s="53" t="str">
        <f t="shared" ca="1" si="17"/>
        <v/>
      </c>
      <c r="X14" s="53" t="str">
        <f t="shared" ca="1" si="18"/>
        <v/>
      </c>
      <c r="Y14" s="53" t="str">
        <f t="shared" ca="1" si="19"/>
        <v/>
      </c>
      <c r="Z14" s="53" t="str">
        <f t="shared" ca="1" si="20"/>
        <v/>
      </c>
      <c r="AA14" s="53">
        <f t="shared" ca="1" si="21"/>
        <v>22</v>
      </c>
      <c r="AB14" s="53">
        <f t="shared" ca="1" si="22"/>
        <v>30</v>
      </c>
    </row>
    <row r="15" spans="1:28" x14ac:dyDescent="0.15">
      <c r="A15" s="53">
        <v>9</v>
      </c>
      <c r="B15" s="55" t="s">
        <v>103</v>
      </c>
      <c r="C15" s="55" t="s">
        <v>91</v>
      </c>
      <c r="D15" s="53" t="str">
        <f t="shared" ca="1" si="0"/>
        <v/>
      </c>
      <c r="E15" s="53" t="str">
        <f t="shared" ca="1" si="1"/>
        <v/>
      </c>
      <c r="F15" s="53" t="str">
        <f t="shared" ca="1" si="2"/>
        <v/>
      </c>
      <c r="G15" s="53" t="str">
        <f t="shared" ca="1" si="3"/>
        <v/>
      </c>
      <c r="H15" s="53" t="str">
        <f t="shared" ca="1" si="4"/>
        <v/>
      </c>
      <c r="I15" s="53" t="str">
        <f t="shared" ca="1" si="5"/>
        <v/>
      </c>
      <c r="J15" s="53" t="str">
        <f t="shared" ca="1" si="6"/>
        <v/>
      </c>
      <c r="K15" s="53" t="str">
        <f t="shared" ca="1" si="7"/>
        <v/>
      </c>
      <c r="L15" s="53" t="str">
        <f t="shared" ca="1" si="8"/>
        <v/>
      </c>
      <c r="M15" s="53" t="str">
        <f t="shared" ca="1" si="9"/>
        <v/>
      </c>
      <c r="N15" s="53">
        <f t="shared" ca="1" si="10"/>
        <v>1</v>
      </c>
      <c r="O15" s="53">
        <f t="shared" ca="1" si="11"/>
        <v>9</v>
      </c>
      <c r="P15" s="53">
        <f t="shared" ca="1" si="12"/>
        <v>1</v>
      </c>
      <c r="Q15" s="53">
        <f t="shared" ca="1" si="13"/>
        <v>6</v>
      </c>
      <c r="S15" s="53">
        <v>9</v>
      </c>
      <c r="T15" s="53" t="str">
        <f t="shared" si="14"/>
        <v>ｼﾆｱⅢB級戦</v>
      </c>
      <c r="U15" s="53" t="str">
        <f t="shared" si="15"/>
        <v>La</v>
      </c>
      <c r="V15" s="53" t="str">
        <f t="shared" ca="1" si="16"/>
        <v/>
      </c>
      <c r="W15" s="53" t="str">
        <f t="shared" ca="1" si="17"/>
        <v/>
      </c>
      <c r="X15" s="53" t="str">
        <f t="shared" ca="1" si="18"/>
        <v/>
      </c>
      <c r="Y15" s="53" t="str">
        <f t="shared" ca="1" si="19"/>
        <v/>
      </c>
      <c r="Z15" s="53" t="str">
        <f t="shared" ca="1" si="20"/>
        <v/>
      </c>
      <c r="AA15" s="53">
        <f t="shared" ca="1" si="21"/>
        <v>7</v>
      </c>
      <c r="AB15" s="53">
        <f t="shared" ca="1" si="22"/>
        <v>13</v>
      </c>
    </row>
    <row r="16" spans="1:28" x14ac:dyDescent="0.15">
      <c r="A16" s="53">
        <v>10</v>
      </c>
      <c r="B16" s="55" t="s">
        <v>103</v>
      </c>
      <c r="C16" s="55" t="s">
        <v>99</v>
      </c>
      <c r="D16" s="53" t="str">
        <f t="shared" ca="1" si="0"/>
        <v/>
      </c>
      <c r="E16" s="53" t="str">
        <f t="shared" ca="1" si="1"/>
        <v/>
      </c>
      <c r="F16" s="53" t="str">
        <f t="shared" ca="1" si="2"/>
        <v/>
      </c>
      <c r="G16" s="53" t="str">
        <f t="shared" ca="1" si="3"/>
        <v/>
      </c>
      <c r="H16" s="53" t="str">
        <f t="shared" ca="1" si="4"/>
        <v/>
      </c>
      <c r="I16" s="53" t="str">
        <f t="shared" ca="1" si="5"/>
        <v/>
      </c>
      <c r="J16" s="53" t="str">
        <f t="shared" ca="1" si="6"/>
        <v/>
      </c>
      <c r="K16" s="53" t="str">
        <f t="shared" ca="1" si="7"/>
        <v/>
      </c>
      <c r="L16" s="53" t="str">
        <f t="shared" ca="1" si="8"/>
        <v/>
      </c>
      <c r="M16" s="53" t="str">
        <f t="shared" ca="1" si="9"/>
        <v/>
      </c>
      <c r="N16" s="53">
        <f t="shared" ca="1" si="10"/>
        <v>1</v>
      </c>
      <c r="O16" s="53">
        <f t="shared" ca="1" si="11"/>
        <v>6</v>
      </c>
      <c r="P16" s="53">
        <f t="shared" ca="1" si="12"/>
        <v>1</v>
      </c>
      <c r="Q16" s="53">
        <f t="shared" ca="1" si="13"/>
        <v>6</v>
      </c>
      <c r="S16" s="53">
        <v>10</v>
      </c>
      <c r="T16" s="53" t="str">
        <f t="shared" si="14"/>
        <v>ｼﾆｱⅢB級戦</v>
      </c>
      <c r="U16" s="53" t="str">
        <f t="shared" si="15"/>
        <v>St</v>
      </c>
      <c r="V16" s="53" t="str">
        <f t="shared" ca="1" si="16"/>
        <v/>
      </c>
      <c r="W16" s="53" t="str">
        <f t="shared" ca="1" si="17"/>
        <v/>
      </c>
      <c r="X16" s="53" t="str">
        <f t="shared" ca="1" si="18"/>
        <v/>
      </c>
      <c r="Y16" s="53" t="str">
        <f t="shared" ca="1" si="19"/>
        <v/>
      </c>
      <c r="Z16" s="53" t="str">
        <f t="shared" ca="1" si="20"/>
        <v/>
      </c>
      <c r="AA16" s="53">
        <f t="shared" ca="1" si="21"/>
        <v>24</v>
      </c>
      <c r="AB16" s="53">
        <f t="shared" ca="1" si="22"/>
        <v>28</v>
      </c>
    </row>
    <row r="17" spans="1:28" x14ac:dyDescent="0.15">
      <c r="A17" s="53">
        <v>11</v>
      </c>
      <c r="B17" s="55" t="s">
        <v>104</v>
      </c>
      <c r="C17" s="55" t="s">
        <v>91</v>
      </c>
      <c r="D17" s="53">
        <f t="shared" ca="1" si="0"/>
        <v>2</v>
      </c>
      <c r="E17" s="53">
        <f t="shared" ca="1" si="1"/>
        <v>10</v>
      </c>
      <c r="F17" s="53" t="str">
        <f t="shared" ca="1" si="2"/>
        <v/>
      </c>
      <c r="G17" s="53" t="str">
        <f t="shared" ca="1" si="3"/>
        <v/>
      </c>
      <c r="H17" s="53" t="str">
        <f t="shared" ca="1" si="4"/>
        <v/>
      </c>
      <c r="I17" s="53" t="str">
        <f t="shared" ca="1" si="5"/>
        <v/>
      </c>
      <c r="J17" s="53" t="str">
        <f t="shared" ca="1" si="6"/>
        <v/>
      </c>
      <c r="K17" s="53" t="str">
        <f t="shared" ca="1" si="7"/>
        <v/>
      </c>
      <c r="L17" s="53" t="str">
        <f t="shared" ca="1" si="8"/>
        <v/>
      </c>
      <c r="M17" s="53" t="str">
        <f t="shared" ca="1" si="9"/>
        <v/>
      </c>
      <c r="N17" s="53">
        <f t="shared" ca="1" si="10"/>
        <v>1</v>
      </c>
      <c r="O17" s="53">
        <f t="shared" ca="1" si="11"/>
        <v>6</v>
      </c>
      <c r="P17" s="53">
        <f t="shared" ca="1" si="12"/>
        <v>1</v>
      </c>
      <c r="Q17" s="53">
        <f t="shared" ca="1" si="13"/>
        <v>6</v>
      </c>
      <c r="S17" s="53">
        <v>11</v>
      </c>
      <c r="T17" s="53" t="str">
        <f t="shared" si="14"/>
        <v>ｼﾆｱⅢC級戦</v>
      </c>
      <c r="U17" s="53" t="str">
        <f t="shared" si="15"/>
        <v>La</v>
      </c>
      <c r="V17" s="53">
        <f t="shared" ca="1" si="16"/>
        <v>2</v>
      </c>
      <c r="W17" s="53" t="str">
        <f t="shared" ca="1" si="17"/>
        <v/>
      </c>
      <c r="X17" s="53" t="str">
        <f t="shared" ca="1" si="18"/>
        <v/>
      </c>
      <c r="Y17" s="53" t="str">
        <f t="shared" ca="1" si="19"/>
        <v/>
      </c>
      <c r="Z17" s="53" t="str">
        <f t="shared" ca="1" si="20"/>
        <v/>
      </c>
      <c r="AA17" s="53">
        <f t="shared" ca="1" si="21"/>
        <v>6</v>
      </c>
      <c r="AB17" s="53">
        <f t="shared" ca="1" si="22"/>
        <v>12</v>
      </c>
    </row>
    <row r="18" spans="1:28" x14ac:dyDescent="0.15">
      <c r="A18" s="53">
        <v>12</v>
      </c>
      <c r="B18" s="55" t="s">
        <v>104</v>
      </c>
      <c r="C18" s="55" t="s">
        <v>99</v>
      </c>
      <c r="D18" s="53">
        <f t="shared" ca="1" si="0"/>
        <v>2</v>
      </c>
      <c r="E18" s="53">
        <f t="shared" ca="1" si="1"/>
        <v>12</v>
      </c>
      <c r="F18" s="53" t="str">
        <f t="shared" ca="1" si="2"/>
        <v/>
      </c>
      <c r="G18" s="53" t="str">
        <f t="shared" ca="1" si="3"/>
        <v/>
      </c>
      <c r="H18" s="53" t="str">
        <f t="shared" ca="1" si="4"/>
        <v/>
      </c>
      <c r="I18" s="53" t="str">
        <f t="shared" ca="1" si="5"/>
        <v/>
      </c>
      <c r="J18" s="53" t="str">
        <f t="shared" ca="1" si="6"/>
        <v/>
      </c>
      <c r="K18" s="53" t="str">
        <f t="shared" ca="1" si="7"/>
        <v/>
      </c>
      <c r="L18" s="53" t="str">
        <f t="shared" ca="1" si="8"/>
        <v/>
      </c>
      <c r="M18" s="53" t="str">
        <f t="shared" ca="1" si="9"/>
        <v/>
      </c>
      <c r="N18" s="53">
        <f t="shared" ca="1" si="10"/>
        <v>1</v>
      </c>
      <c r="O18" s="53">
        <f t="shared" ca="1" si="11"/>
        <v>6</v>
      </c>
      <c r="P18" s="53">
        <f t="shared" ca="1" si="12"/>
        <v>1</v>
      </c>
      <c r="Q18" s="53">
        <f t="shared" ca="1" si="13"/>
        <v>6</v>
      </c>
      <c r="S18" s="53">
        <v>12</v>
      </c>
      <c r="T18" s="53" t="str">
        <f t="shared" si="14"/>
        <v>ｼﾆｱⅢC級戦</v>
      </c>
      <c r="U18" s="53" t="str">
        <f t="shared" si="15"/>
        <v>St</v>
      </c>
      <c r="V18" s="53">
        <f t="shared" ca="1" si="16"/>
        <v>17</v>
      </c>
      <c r="W18" s="53" t="str">
        <f t="shared" ca="1" si="17"/>
        <v/>
      </c>
      <c r="X18" s="53" t="str">
        <f t="shared" ca="1" si="18"/>
        <v/>
      </c>
      <c r="Y18" s="53" t="str">
        <f t="shared" ca="1" si="19"/>
        <v/>
      </c>
      <c r="Z18" s="53" t="str">
        <f t="shared" ca="1" si="20"/>
        <v/>
      </c>
      <c r="AA18" s="53">
        <f t="shared" ca="1" si="21"/>
        <v>21</v>
      </c>
      <c r="AB18" s="53">
        <f t="shared" ca="1" si="22"/>
        <v>29</v>
      </c>
    </row>
    <row r="19" spans="1:28" x14ac:dyDescent="0.15">
      <c r="A19" s="53">
        <v>13</v>
      </c>
      <c r="B19" s="55"/>
      <c r="C19" s="55"/>
      <c r="D19" s="53" t="str">
        <f t="shared" ca="1" si="0"/>
        <v/>
      </c>
      <c r="E19" s="53" t="str">
        <f t="shared" ca="1" si="1"/>
        <v/>
      </c>
      <c r="F19" s="53" t="str">
        <f t="shared" ca="1" si="2"/>
        <v/>
      </c>
      <c r="G19" s="53" t="str">
        <f t="shared" ca="1" si="3"/>
        <v/>
      </c>
      <c r="H19" s="53" t="str">
        <f t="shared" ca="1" si="4"/>
        <v/>
      </c>
      <c r="I19" s="53" t="str">
        <f t="shared" ca="1" si="5"/>
        <v/>
      </c>
      <c r="J19" s="53" t="str">
        <f t="shared" ca="1" si="6"/>
        <v/>
      </c>
      <c r="K19" s="53" t="str">
        <f t="shared" ca="1" si="7"/>
        <v/>
      </c>
      <c r="L19" s="53" t="str">
        <f t="shared" ca="1" si="8"/>
        <v/>
      </c>
      <c r="M19" s="53" t="str">
        <f t="shared" ca="1" si="9"/>
        <v/>
      </c>
      <c r="N19" s="53" t="str">
        <f t="shared" ca="1" si="10"/>
        <v/>
      </c>
      <c r="O19" s="53" t="str">
        <f t="shared" ca="1" si="11"/>
        <v/>
      </c>
      <c r="P19" s="53" t="str">
        <f t="shared" ca="1" si="12"/>
        <v/>
      </c>
      <c r="Q19" s="53" t="str">
        <f t="shared" ca="1" si="13"/>
        <v/>
      </c>
      <c r="S19" s="53">
        <v>13</v>
      </c>
      <c r="T19" s="53" t="str">
        <f t="shared" si="14"/>
        <v/>
      </c>
      <c r="U19" s="53" t="str">
        <f t="shared" si="15"/>
        <v/>
      </c>
      <c r="V19" s="53" t="str">
        <f t="shared" ca="1" si="16"/>
        <v/>
      </c>
      <c r="W19" s="53" t="str">
        <f t="shared" ca="1" si="17"/>
        <v/>
      </c>
      <c r="X19" s="53" t="str">
        <f t="shared" ca="1" si="18"/>
        <v/>
      </c>
      <c r="Y19" s="53" t="str">
        <f t="shared" ca="1" si="19"/>
        <v/>
      </c>
      <c r="Z19" s="53" t="str">
        <f t="shared" ca="1" si="20"/>
        <v/>
      </c>
      <c r="AA19" s="53" t="str">
        <f t="shared" ca="1" si="21"/>
        <v/>
      </c>
      <c r="AB19" s="53" t="str">
        <f t="shared" ca="1" si="22"/>
        <v/>
      </c>
    </row>
    <row r="20" spans="1:28" x14ac:dyDescent="0.15">
      <c r="A20" s="53">
        <v>14</v>
      </c>
      <c r="B20" s="55"/>
      <c r="C20" s="55"/>
      <c r="D20" s="53" t="str">
        <f t="shared" ca="1" si="0"/>
        <v/>
      </c>
      <c r="E20" s="53" t="str">
        <f t="shared" ca="1" si="1"/>
        <v/>
      </c>
      <c r="F20" s="53" t="str">
        <f t="shared" ca="1" si="2"/>
        <v/>
      </c>
      <c r="G20" s="53" t="str">
        <f t="shared" ca="1" si="3"/>
        <v/>
      </c>
      <c r="H20" s="53" t="str">
        <f t="shared" ca="1" si="4"/>
        <v/>
      </c>
      <c r="I20" s="53" t="str">
        <f t="shared" ca="1" si="5"/>
        <v/>
      </c>
      <c r="J20" s="53" t="str">
        <f t="shared" ca="1" si="6"/>
        <v/>
      </c>
      <c r="K20" s="53" t="str">
        <f t="shared" ca="1" si="7"/>
        <v/>
      </c>
      <c r="L20" s="53" t="str">
        <f t="shared" ca="1" si="8"/>
        <v/>
      </c>
      <c r="M20" s="53" t="str">
        <f t="shared" ca="1" si="9"/>
        <v/>
      </c>
      <c r="N20" s="53" t="str">
        <f t="shared" ca="1" si="10"/>
        <v/>
      </c>
      <c r="O20" s="53" t="str">
        <f t="shared" ca="1" si="11"/>
        <v/>
      </c>
      <c r="P20" s="53" t="str">
        <f t="shared" ca="1" si="12"/>
        <v/>
      </c>
      <c r="Q20" s="53" t="str">
        <f t="shared" ca="1" si="13"/>
        <v/>
      </c>
      <c r="S20" s="53">
        <v>14</v>
      </c>
      <c r="T20" s="53" t="str">
        <f t="shared" si="14"/>
        <v/>
      </c>
      <c r="U20" s="53" t="str">
        <f t="shared" si="15"/>
        <v/>
      </c>
      <c r="V20" s="53" t="str">
        <f t="shared" ca="1" si="16"/>
        <v/>
      </c>
      <c r="W20" s="53" t="str">
        <f t="shared" ca="1" si="17"/>
        <v/>
      </c>
      <c r="X20" s="53" t="str">
        <f t="shared" ca="1" si="18"/>
        <v/>
      </c>
      <c r="Y20" s="53" t="str">
        <f t="shared" ca="1" si="19"/>
        <v/>
      </c>
      <c r="Z20" s="53" t="str">
        <f t="shared" ca="1" si="20"/>
        <v/>
      </c>
      <c r="AA20" s="53" t="str">
        <f t="shared" ca="1" si="21"/>
        <v/>
      </c>
      <c r="AB20" s="53" t="str">
        <f t="shared" ca="1" si="22"/>
        <v/>
      </c>
    </row>
    <row r="21" spans="1:28" x14ac:dyDescent="0.15">
      <c r="A21" s="53">
        <v>15</v>
      </c>
      <c r="B21" s="55"/>
      <c r="C21" s="55"/>
      <c r="D21" s="53" t="str">
        <f t="shared" ca="1" si="0"/>
        <v/>
      </c>
      <c r="E21" s="53" t="str">
        <f t="shared" ca="1" si="1"/>
        <v/>
      </c>
      <c r="F21" s="53" t="str">
        <f t="shared" ca="1" si="2"/>
        <v/>
      </c>
      <c r="G21" s="53" t="str">
        <f t="shared" ca="1" si="3"/>
        <v/>
      </c>
      <c r="H21" s="53" t="str">
        <f t="shared" ca="1" si="4"/>
        <v/>
      </c>
      <c r="I21" s="53" t="str">
        <f t="shared" ca="1" si="5"/>
        <v/>
      </c>
      <c r="J21" s="53" t="str">
        <f t="shared" ca="1" si="6"/>
        <v/>
      </c>
      <c r="K21" s="53" t="str">
        <f t="shared" ca="1" si="7"/>
        <v/>
      </c>
      <c r="L21" s="53" t="str">
        <f t="shared" ca="1" si="8"/>
        <v/>
      </c>
      <c r="M21" s="53" t="str">
        <f t="shared" ca="1" si="9"/>
        <v/>
      </c>
      <c r="N21" s="53" t="str">
        <f t="shared" ca="1" si="10"/>
        <v/>
      </c>
      <c r="O21" s="53" t="str">
        <f t="shared" ca="1" si="11"/>
        <v/>
      </c>
      <c r="P21" s="53" t="str">
        <f t="shared" ca="1" si="12"/>
        <v/>
      </c>
      <c r="Q21" s="53" t="str">
        <f t="shared" ca="1" si="13"/>
        <v/>
      </c>
      <c r="S21" s="53">
        <v>15</v>
      </c>
      <c r="T21" s="53" t="str">
        <f t="shared" si="14"/>
        <v/>
      </c>
      <c r="U21" s="53" t="str">
        <f t="shared" si="15"/>
        <v/>
      </c>
      <c r="V21" s="53" t="str">
        <f t="shared" ca="1" si="16"/>
        <v/>
      </c>
      <c r="W21" s="53" t="str">
        <f t="shared" ca="1" si="17"/>
        <v/>
      </c>
      <c r="X21" s="53" t="str">
        <f t="shared" ca="1" si="18"/>
        <v/>
      </c>
      <c r="Y21" s="53" t="str">
        <f t="shared" ca="1" si="19"/>
        <v/>
      </c>
      <c r="Z21" s="53" t="str">
        <f t="shared" ca="1" si="20"/>
        <v/>
      </c>
      <c r="AA21" s="53" t="str">
        <f t="shared" ca="1" si="21"/>
        <v/>
      </c>
      <c r="AB21" s="53" t="str">
        <f t="shared" ca="1" si="22"/>
        <v/>
      </c>
    </row>
    <row r="22" spans="1:28" x14ac:dyDescent="0.15">
      <c r="A22" s="53">
        <v>16</v>
      </c>
      <c r="B22" s="55"/>
      <c r="C22" s="55"/>
      <c r="D22" s="53" t="str">
        <f t="shared" ca="1" si="0"/>
        <v/>
      </c>
      <c r="E22" s="53" t="str">
        <f t="shared" ca="1" si="1"/>
        <v/>
      </c>
      <c r="F22" s="53" t="str">
        <f t="shared" ca="1" si="2"/>
        <v/>
      </c>
      <c r="G22" s="53" t="str">
        <f t="shared" ca="1" si="3"/>
        <v/>
      </c>
      <c r="H22" s="53" t="str">
        <f t="shared" ca="1" si="4"/>
        <v/>
      </c>
      <c r="I22" s="53" t="str">
        <f t="shared" ca="1" si="5"/>
        <v/>
      </c>
      <c r="J22" s="53" t="str">
        <f t="shared" ca="1" si="6"/>
        <v/>
      </c>
      <c r="K22" s="53" t="str">
        <f t="shared" ca="1" si="7"/>
        <v/>
      </c>
      <c r="L22" s="53" t="str">
        <f t="shared" ca="1" si="8"/>
        <v/>
      </c>
      <c r="M22" s="53" t="str">
        <f t="shared" ca="1" si="9"/>
        <v/>
      </c>
      <c r="N22" s="53" t="str">
        <f t="shared" ca="1" si="10"/>
        <v/>
      </c>
      <c r="O22" s="53" t="str">
        <f t="shared" ca="1" si="11"/>
        <v/>
      </c>
      <c r="P22" s="53" t="str">
        <f t="shared" ca="1" si="12"/>
        <v/>
      </c>
      <c r="Q22" s="53" t="str">
        <f t="shared" ca="1" si="13"/>
        <v/>
      </c>
      <c r="S22" s="53">
        <v>16</v>
      </c>
      <c r="T22" s="53" t="str">
        <f t="shared" si="14"/>
        <v/>
      </c>
      <c r="U22" s="53" t="str">
        <f t="shared" si="15"/>
        <v/>
      </c>
      <c r="V22" s="53" t="str">
        <f t="shared" ca="1" si="16"/>
        <v/>
      </c>
      <c r="W22" s="53" t="str">
        <f t="shared" ca="1" si="17"/>
        <v/>
      </c>
      <c r="X22" s="53" t="str">
        <f t="shared" ca="1" si="18"/>
        <v/>
      </c>
      <c r="Y22" s="53" t="str">
        <f t="shared" ca="1" si="19"/>
        <v/>
      </c>
      <c r="Z22" s="53" t="str">
        <f t="shared" ca="1" si="20"/>
        <v/>
      </c>
      <c r="AA22" s="53" t="str">
        <f t="shared" ca="1" si="21"/>
        <v/>
      </c>
      <c r="AB22" s="53" t="str">
        <f t="shared" ca="1" si="22"/>
        <v/>
      </c>
    </row>
    <row r="23" spans="1:28" x14ac:dyDescent="0.15">
      <c r="A23" s="53">
        <v>17</v>
      </c>
      <c r="B23" s="55"/>
      <c r="C23" s="55"/>
      <c r="D23" s="53" t="str">
        <f t="shared" ca="1" si="0"/>
        <v/>
      </c>
      <c r="E23" s="53" t="str">
        <f t="shared" ca="1" si="1"/>
        <v/>
      </c>
      <c r="F23" s="53" t="str">
        <f t="shared" ca="1" si="2"/>
        <v/>
      </c>
      <c r="G23" s="53" t="str">
        <f t="shared" ca="1" si="3"/>
        <v/>
      </c>
      <c r="H23" s="53" t="str">
        <f t="shared" ca="1" si="4"/>
        <v/>
      </c>
      <c r="I23" s="53" t="str">
        <f t="shared" ca="1" si="5"/>
        <v/>
      </c>
      <c r="J23" s="53" t="str">
        <f t="shared" ca="1" si="6"/>
        <v/>
      </c>
      <c r="K23" s="53" t="str">
        <f t="shared" ca="1" si="7"/>
        <v/>
      </c>
      <c r="L23" s="53" t="str">
        <f t="shared" ca="1" si="8"/>
        <v/>
      </c>
      <c r="M23" s="53" t="str">
        <f t="shared" ca="1" si="9"/>
        <v/>
      </c>
      <c r="N23" s="53" t="str">
        <f t="shared" ca="1" si="10"/>
        <v/>
      </c>
      <c r="O23" s="53" t="str">
        <f t="shared" ca="1" si="11"/>
        <v/>
      </c>
      <c r="P23" s="53" t="str">
        <f t="shared" ca="1" si="12"/>
        <v/>
      </c>
      <c r="Q23" s="53" t="str">
        <f t="shared" ca="1" si="13"/>
        <v/>
      </c>
      <c r="S23" s="53">
        <v>17</v>
      </c>
      <c r="T23" s="53" t="str">
        <f t="shared" si="14"/>
        <v/>
      </c>
      <c r="U23" s="53" t="str">
        <f t="shared" si="15"/>
        <v/>
      </c>
      <c r="V23" s="53" t="str">
        <f t="shared" ca="1" si="16"/>
        <v/>
      </c>
      <c r="W23" s="53" t="str">
        <f t="shared" ca="1" si="17"/>
        <v/>
      </c>
      <c r="X23" s="53" t="str">
        <f t="shared" ca="1" si="18"/>
        <v/>
      </c>
      <c r="Y23" s="53" t="str">
        <f t="shared" ca="1" si="19"/>
        <v/>
      </c>
      <c r="Z23" s="53" t="str">
        <f t="shared" ca="1" si="20"/>
        <v/>
      </c>
      <c r="AA23" s="53" t="str">
        <f t="shared" ca="1" si="21"/>
        <v/>
      </c>
      <c r="AB23" s="53" t="str">
        <f t="shared" ca="1" si="22"/>
        <v/>
      </c>
    </row>
    <row r="24" spans="1:28" x14ac:dyDescent="0.15">
      <c r="A24" s="53">
        <v>18</v>
      </c>
      <c r="B24" s="55"/>
      <c r="C24" s="55"/>
      <c r="D24" s="53" t="str">
        <f t="shared" ca="1" si="0"/>
        <v/>
      </c>
      <c r="E24" s="53" t="str">
        <f t="shared" ca="1" si="1"/>
        <v/>
      </c>
      <c r="F24" s="53" t="str">
        <f t="shared" ca="1" si="2"/>
        <v/>
      </c>
      <c r="G24" s="53" t="str">
        <f t="shared" ca="1" si="3"/>
        <v/>
      </c>
      <c r="H24" s="53" t="str">
        <f t="shared" ca="1" si="4"/>
        <v/>
      </c>
      <c r="I24" s="53" t="str">
        <f t="shared" ca="1" si="5"/>
        <v/>
      </c>
      <c r="J24" s="53" t="str">
        <f t="shared" ca="1" si="6"/>
        <v/>
      </c>
      <c r="K24" s="53" t="str">
        <f t="shared" ca="1" si="7"/>
        <v/>
      </c>
      <c r="L24" s="53" t="str">
        <f t="shared" ca="1" si="8"/>
        <v/>
      </c>
      <c r="M24" s="53" t="str">
        <f t="shared" ca="1" si="9"/>
        <v/>
      </c>
      <c r="N24" s="53" t="str">
        <f t="shared" ca="1" si="10"/>
        <v/>
      </c>
      <c r="O24" s="53" t="str">
        <f t="shared" ca="1" si="11"/>
        <v/>
      </c>
      <c r="P24" s="53" t="str">
        <f t="shared" ca="1" si="12"/>
        <v/>
      </c>
      <c r="Q24" s="53" t="str">
        <f t="shared" ca="1" si="13"/>
        <v/>
      </c>
      <c r="S24" s="53">
        <v>18</v>
      </c>
      <c r="T24" s="53" t="str">
        <f t="shared" si="14"/>
        <v/>
      </c>
      <c r="U24" s="53" t="str">
        <f t="shared" si="15"/>
        <v/>
      </c>
      <c r="V24" s="53" t="str">
        <f t="shared" ca="1" si="16"/>
        <v/>
      </c>
      <c r="W24" s="53" t="str">
        <f t="shared" ca="1" si="17"/>
        <v/>
      </c>
      <c r="X24" s="53" t="str">
        <f t="shared" ca="1" si="18"/>
        <v/>
      </c>
      <c r="Y24" s="53" t="str">
        <f t="shared" ca="1" si="19"/>
        <v/>
      </c>
      <c r="Z24" s="53" t="str">
        <f t="shared" ca="1" si="20"/>
        <v/>
      </c>
      <c r="AA24" s="53" t="str">
        <f t="shared" ca="1" si="21"/>
        <v/>
      </c>
      <c r="AB24" s="53" t="str">
        <f t="shared" ca="1" si="22"/>
        <v/>
      </c>
    </row>
    <row r="25" spans="1:28" x14ac:dyDescent="0.15">
      <c r="A25" s="53">
        <v>19</v>
      </c>
      <c r="B25" s="55"/>
      <c r="C25" s="55"/>
      <c r="D25" s="53" t="str">
        <f t="shared" ca="1" si="0"/>
        <v/>
      </c>
      <c r="E25" s="53" t="str">
        <f t="shared" ca="1" si="1"/>
        <v/>
      </c>
      <c r="F25" s="53" t="str">
        <f t="shared" ca="1" si="2"/>
        <v/>
      </c>
      <c r="G25" s="53" t="str">
        <f t="shared" ca="1" si="3"/>
        <v/>
      </c>
      <c r="H25" s="53" t="str">
        <f t="shared" ca="1" si="4"/>
        <v/>
      </c>
      <c r="I25" s="53" t="str">
        <f t="shared" ca="1" si="5"/>
        <v/>
      </c>
      <c r="J25" s="53" t="str">
        <f t="shared" ca="1" si="6"/>
        <v/>
      </c>
      <c r="K25" s="53" t="str">
        <f t="shared" ca="1" si="7"/>
        <v/>
      </c>
      <c r="L25" s="53" t="str">
        <f t="shared" ca="1" si="8"/>
        <v/>
      </c>
      <c r="M25" s="53" t="str">
        <f t="shared" ca="1" si="9"/>
        <v/>
      </c>
      <c r="N25" s="53" t="str">
        <f t="shared" ca="1" si="10"/>
        <v/>
      </c>
      <c r="O25" s="53" t="str">
        <f t="shared" ca="1" si="11"/>
        <v/>
      </c>
      <c r="P25" s="53" t="str">
        <f t="shared" ca="1" si="12"/>
        <v/>
      </c>
      <c r="Q25" s="53" t="str">
        <f t="shared" ca="1" si="13"/>
        <v/>
      </c>
      <c r="S25" s="53">
        <v>19</v>
      </c>
      <c r="T25" s="53" t="str">
        <f t="shared" si="14"/>
        <v/>
      </c>
      <c r="U25" s="53" t="str">
        <f t="shared" si="15"/>
        <v/>
      </c>
      <c r="V25" s="53" t="str">
        <f t="shared" ca="1" si="16"/>
        <v/>
      </c>
      <c r="W25" s="53" t="str">
        <f t="shared" ca="1" si="17"/>
        <v/>
      </c>
      <c r="X25" s="53" t="str">
        <f t="shared" ca="1" si="18"/>
        <v/>
      </c>
      <c r="Y25" s="53" t="str">
        <f t="shared" ca="1" si="19"/>
        <v/>
      </c>
      <c r="Z25" s="53" t="str">
        <f t="shared" ca="1" si="20"/>
        <v/>
      </c>
      <c r="AA25" s="53" t="str">
        <f t="shared" ca="1" si="21"/>
        <v/>
      </c>
      <c r="AB25" s="53" t="str">
        <f t="shared" ca="1" si="22"/>
        <v/>
      </c>
    </row>
    <row r="26" spans="1:28" x14ac:dyDescent="0.15">
      <c r="A26" s="53">
        <v>20</v>
      </c>
      <c r="B26" s="55"/>
      <c r="C26" s="55"/>
      <c r="D26" s="53" t="str">
        <f t="shared" ca="1" si="0"/>
        <v/>
      </c>
      <c r="E26" s="53" t="str">
        <f t="shared" ca="1" si="1"/>
        <v/>
      </c>
      <c r="F26" s="53" t="str">
        <f t="shared" ca="1" si="2"/>
        <v/>
      </c>
      <c r="G26" s="53" t="str">
        <f t="shared" ca="1" si="3"/>
        <v/>
      </c>
      <c r="H26" s="53" t="str">
        <f t="shared" ca="1" si="4"/>
        <v/>
      </c>
      <c r="I26" s="53" t="str">
        <f t="shared" ca="1" si="5"/>
        <v/>
      </c>
      <c r="J26" s="53" t="str">
        <f t="shared" ca="1" si="6"/>
        <v/>
      </c>
      <c r="K26" s="53" t="str">
        <f t="shared" ca="1" si="7"/>
        <v/>
      </c>
      <c r="L26" s="53" t="str">
        <f t="shared" ca="1" si="8"/>
        <v/>
      </c>
      <c r="M26" s="53" t="str">
        <f t="shared" ca="1" si="9"/>
        <v/>
      </c>
      <c r="N26" s="53" t="str">
        <f t="shared" ca="1" si="10"/>
        <v/>
      </c>
      <c r="O26" s="53" t="str">
        <f t="shared" ca="1" si="11"/>
        <v/>
      </c>
      <c r="P26" s="53" t="str">
        <f t="shared" ca="1" si="12"/>
        <v/>
      </c>
      <c r="Q26" s="53" t="str">
        <f t="shared" ca="1" si="13"/>
        <v/>
      </c>
      <c r="S26" s="53">
        <v>20</v>
      </c>
      <c r="T26" s="53" t="str">
        <f t="shared" si="14"/>
        <v/>
      </c>
      <c r="U26" s="53" t="str">
        <f t="shared" si="15"/>
        <v/>
      </c>
      <c r="V26" s="53" t="str">
        <f t="shared" ca="1" si="16"/>
        <v/>
      </c>
      <c r="W26" s="53" t="str">
        <f t="shared" ca="1" si="17"/>
        <v/>
      </c>
      <c r="X26" s="53" t="str">
        <f t="shared" ca="1" si="18"/>
        <v/>
      </c>
      <c r="Y26" s="53" t="str">
        <f t="shared" ca="1" si="19"/>
        <v/>
      </c>
      <c r="Z26" s="53" t="str">
        <f t="shared" ca="1" si="20"/>
        <v/>
      </c>
      <c r="AA26" s="53" t="str">
        <f t="shared" ca="1" si="21"/>
        <v/>
      </c>
      <c r="AB26" s="53" t="str">
        <f t="shared" ca="1" si="22"/>
        <v/>
      </c>
    </row>
    <row r="27" spans="1:28" x14ac:dyDescent="0.15">
      <c r="A27" s="53">
        <v>21</v>
      </c>
      <c r="B27" s="55"/>
      <c r="C27" s="55"/>
      <c r="D27" s="53" t="str">
        <f t="shared" ca="1" si="0"/>
        <v/>
      </c>
      <c r="E27" s="53" t="str">
        <f t="shared" ca="1" si="1"/>
        <v/>
      </c>
      <c r="F27" s="53" t="str">
        <f t="shared" ca="1" si="2"/>
        <v/>
      </c>
      <c r="G27" s="53" t="str">
        <f t="shared" ca="1" si="3"/>
        <v/>
      </c>
      <c r="H27" s="53" t="str">
        <f t="shared" ca="1" si="4"/>
        <v/>
      </c>
      <c r="I27" s="53" t="str">
        <f t="shared" ca="1" si="5"/>
        <v/>
      </c>
      <c r="J27" s="53" t="str">
        <f t="shared" ca="1" si="6"/>
        <v/>
      </c>
      <c r="K27" s="53" t="str">
        <f t="shared" ca="1" si="7"/>
        <v/>
      </c>
      <c r="L27" s="53" t="str">
        <f t="shared" ca="1" si="8"/>
        <v/>
      </c>
      <c r="M27" s="53" t="str">
        <f t="shared" ca="1" si="9"/>
        <v/>
      </c>
      <c r="N27" s="53" t="str">
        <f t="shared" ca="1" si="10"/>
        <v/>
      </c>
      <c r="O27" s="53" t="str">
        <f t="shared" ca="1" si="11"/>
        <v/>
      </c>
      <c r="P27" s="53" t="str">
        <f t="shared" ca="1" si="12"/>
        <v/>
      </c>
      <c r="Q27" s="53" t="str">
        <f t="shared" ca="1" si="13"/>
        <v/>
      </c>
      <c r="S27" s="53">
        <v>21</v>
      </c>
      <c r="T27" s="53" t="str">
        <f t="shared" si="14"/>
        <v/>
      </c>
      <c r="U27" s="53" t="str">
        <f t="shared" si="15"/>
        <v/>
      </c>
      <c r="V27" s="53" t="str">
        <f t="shared" ca="1" si="16"/>
        <v/>
      </c>
      <c r="W27" s="53" t="str">
        <f t="shared" ca="1" si="17"/>
        <v/>
      </c>
      <c r="X27" s="53" t="str">
        <f t="shared" ca="1" si="18"/>
        <v/>
      </c>
      <c r="Y27" s="53" t="str">
        <f t="shared" ca="1" si="19"/>
        <v/>
      </c>
      <c r="Z27" s="53" t="str">
        <f t="shared" ca="1" si="20"/>
        <v/>
      </c>
      <c r="AA27" s="53" t="str">
        <f t="shared" ca="1" si="21"/>
        <v/>
      </c>
      <c r="AB27" s="53" t="str">
        <f t="shared" ca="1" si="22"/>
        <v/>
      </c>
    </row>
    <row r="28" spans="1:28" x14ac:dyDescent="0.15">
      <c r="A28" s="53">
        <v>22</v>
      </c>
      <c r="B28" s="55"/>
      <c r="C28" s="55"/>
      <c r="D28" s="53" t="str">
        <f t="shared" ca="1" si="0"/>
        <v/>
      </c>
      <c r="E28" s="53" t="str">
        <f t="shared" ca="1" si="1"/>
        <v/>
      </c>
      <c r="F28" s="53" t="str">
        <f t="shared" ca="1" si="2"/>
        <v/>
      </c>
      <c r="G28" s="53" t="str">
        <f t="shared" ca="1" si="3"/>
        <v/>
      </c>
      <c r="H28" s="53" t="str">
        <f t="shared" ca="1" si="4"/>
        <v/>
      </c>
      <c r="I28" s="53" t="str">
        <f t="shared" ca="1" si="5"/>
        <v/>
      </c>
      <c r="J28" s="53" t="str">
        <f t="shared" ca="1" si="6"/>
        <v/>
      </c>
      <c r="K28" s="53" t="str">
        <f t="shared" ca="1" si="7"/>
        <v/>
      </c>
      <c r="L28" s="53" t="str">
        <f t="shared" ca="1" si="8"/>
        <v/>
      </c>
      <c r="M28" s="53" t="str">
        <f t="shared" ca="1" si="9"/>
        <v/>
      </c>
      <c r="N28" s="53" t="str">
        <f t="shared" ca="1" si="10"/>
        <v/>
      </c>
      <c r="O28" s="53" t="str">
        <f t="shared" ca="1" si="11"/>
        <v/>
      </c>
      <c r="P28" s="53" t="str">
        <f t="shared" ca="1" si="12"/>
        <v/>
      </c>
      <c r="Q28" s="53" t="str">
        <f t="shared" ca="1" si="13"/>
        <v/>
      </c>
      <c r="S28" s="53">
        <v>22</v>
      </c>
      <c r="T28" s="53" t="str">
        <f t="shared" si="14"/>
        <v/>
      </c>
      <c r="U28" s="53" t="str">
        <f t="shared" si="15"/>
        <v/>
      </c>
      <c r="V28" s="53" t="str">
        <f t="shared" ca="1" si="16"/>
        <v/>
      </c>
      <c r="W28" s="53" t="str">
        <f t="shared" ca="1" si="17"/>
        <v/>
      </c>
      <c r="X28" s="53" t="str">
        <f t="shared" ca="1" si="18"/>
        <v/>
      </c>
      <c r="Y28" s="53" t="str">
        <f t="shared" ca="1" si="19"/>
        <v/>
      </c>
      <c r="Z28" s="53" t="str">
        <f t="shared" ca="1" si="20"/>
        <v/>
      </c>
      <c r="AA28" s="53" t="str">
        <f t="shared" ca="1" si="21"/>
        <v/>
      </c>
      <c r="AB28" s="53" t="str">
        <f t="shared" ca="1" si="22"/>
        <v/>
      </c>
    </row>
    <row r="29" spans="1:28" x14ac:dyDescent="0.15">
      <c r="A29" s="53">
        <v>23</v>
      </c>
      <c r="B29" s="55"/>
      <c r="C29" s="55"/>
      <c r="D29" s="53" t="str">
        <f t="shared" ca="1" si="0"/>
        <v/>
      </c>
      <c r="E29" s="53" t="str">
        <f t="shared" ca="1" si="1"/>
        <v/>
      </c>
      <c r="F29" s="53" t="str">
        <f t="shared" ca="1" si="2"/>
        <v/>
      </c>
      <c r="G29" s="53" t="str">
        <f t="shared" ca="1" si="3"/>
        <v/>
      </c>
      <c r="H29" s="53" t="str">
        <f t="shared" ca="1" si="4"/>
        <v/>
      </c>
      <c r="I29" s="53" t="str">
        <f t="shared" ca="1" si="5"/>
        <v/>
      </c>
      <c r="J29" s="53" t="str">
        <f t="shared" ca="1" si="6"/>
        <v/>
      </c>
      <c r="K29" s="53" t="str">
        <f t="shared" ca="1" si="7"/>
        <v/>
      </c>
      <c r="L29" s="53" t="str">
        <f t="shared" ca="1" si="8"/>
        <v/>
      </c>
      <c r="M29" s="53" t="str">
        <f t="shared" ca="1" si="9"/>
        <v/>
      </c>
      <c r="N29" s="53" t="str">
        <f t="shared" ca="1" si="10"/>
        <v/>
      </c>
      <c r="O29" s="53" t="str">
        <f t="shared" ca="1" si="11"/>
        <v/>
      </c>
      <c r="P29" s="53" t="str">
        <f t="shared" ca="1" si="12"/>
        <v/>
      </c>
      <c r="Q29" s="53" t="str">
        <f t="shared" ca="1" si="13"/>
        <v/>
      </c>
      <c r="S29" s="53">
        <v>23</v>
      </c>
      <c r="T29" s="53" t="str">
        <f t="shared" si="14"/>
        <v/>
      </c>
      <c r="U29" s="53" t="str">
        <f t="shared" si="15"/>
        <v/>
      </c>
      <c r="V29" s="53" t="str">
        <f t="shared" ca="1" si="16"/>
        <v/>
      </c>
      <c r="W29" s="53" t="str">
        <f t="shared" ca="1" si="17"/>
        <v/>
      </c>
      <c r="X29" s="53" t="str">
        <f t="shared" ca="1" si="18"/>
        <v/>
      </c>
      <c r="Y29" s="53" t="str">
        <f t="shared" ca="1" si="19"/>
        <v/>
      </c>
      <c r="Z29" s="53" t="str">
        <f t="shared" ca="1" si="20"/>
        <v/>
      </c>
      <c r="AA29" s="53" t="str">
        <f t="shared" ca="1" si="21"/>
        <v/>
      </c>
      <c r="AB29" s="53" t="str">
        <f t="shared" ca="1" si="22"/>
        <v/>
      </c>
    </row>
    <row r="30" spans="1:28" x14ac:dyDescent="0.15">
      <c r="A30" s="53">
        <v>24</v>
      </c>
      <c r="B30" s="55"/>
      <c r="C30" s="55"/>
      <c r="D30" s="53" t="str">
        <f t="shared" ca="1" si="0"/>
        <v/>
      </c>
      <c r="E30" s="53" t="str">
        <f t="shared" ca="1" si="1"/>
        <v/>
      </c>
      <c r="F30" s="53" t="str">
        <f t="shared" ca="1" si="2"/>
        <v/>
      </c>
      <c r="G30" s="53" t="str">
        <f t="shared" ca="1" si="3"/>
        <v/>
      </c>
      <c r="H30" s="53" t="str">
        <f t="shared" ca="1" si="4"/>
        <v/>
      </c>
      <c r="I30" s="53" t="str">
        <f t="shared" ca="1" si="5"/>
        <v/>
      </c>
      <c r="J30" s="53" t="str">
        <f t="shared" ca="1" si="6"/>
        <v/>
      </c>
      <c r="K30" s="53" t="str">
        <f t="shared" ca="1" si="7"/>
        <v/>
      </c>
      <c r="L30" s="53" t="str">
        <f t="shared" ca="1" si="8"/>
        <v/>
      </c>
      <c r="M30" s="53" t="str">
        <f t="shared" ca="1" si="9"/>
        <v/>
      </c>
      <c r="N30" s="53" t="str">
        <f t="shared" ca="1" si="10"/>
        <v/>
      </c>
      <c r="O30" s="53" t="str">
        <f t="shared" ca="1" si="11"/>
        <v/>
      </c>
      <c r="P30" s="53" t="str">
        <f t="shared" ca="1" si="12"/>
        <v/>
      </c>
      <c r="Q30" s="53" t="str">
        <f t="shared" ca="1" si="13"/>
        <v/>
      </c>
      <c r="S30" s="53">
        <v>24</v>
      </c>
      <c r="T30" s="53" t="str">
        <f t="shared" si="14"/>
        <v/>
      </c>
      <c r="U30" s="53" t="str">
        <f t="shared" si="15"/>
        <v/>
      </c>
      <c r="V30" s="53" t="str">
        <f t="shared" ca="1" si="16"/>
        <v/>
      </c>
      <c r="W30" s="53" t="str">
        <f t="shared" ca="1" si="17"/>
        <v/>
      </c>
      <c r="X30" s="53" t="str">
        <f t="shared" ca="1" si="18"/>
        <v/>
      </c>
      <c r="Y30" s="53" t="str">
        <f t="shared" ca="1" si="19"/>
        <v/>
      </c>
      <c r="Z30" s="53" t="str">
        <f t="shared" ca="1" si="20"/>
        <v/>
      </c>
      <c r="AA30" s="53" t="str">
        <f t="shared" ca="1" si="21"/>
        <v/>
      </c>
      <c r="AB30" s="53" t="str">
        <f t="shared" ca="1" si="22"/>
        <v/>
      </c>
    </row>
    <row r="31" spans="1:28" x14ac:dyDescent="0.15">
      <c r="A31" s="53">
        <v>25</v>
      </c>
      <c r="B31" s="55"/>
      <c r="C31" s="55"/>
      <c r="D31" s="53" t="str">
        <f t="shared" ca="1" si="0"/>
        <v/>
      </c>
      <c r="E31" s="53" t="str">
        <f t="shared" ca="1" si="1"/>
        <v/>
      </c>
      <c r="F31" s="53" t="str">
        <f t="shared" ca="1" si="2"/>
        <v/>
      </c>
      <c r="G31" s="53" t="str">
        <f t="shared" ca="1" si="3"/>
        <v/>
      </c>
      <c r="H31" s="53" t="str">
        <f t="shared" ca="1" si="4"/>
        <v/>
      </c>
      <c r="I31" s="53" t="str">
        <f t="shared" ca="1" si="5"/>
        <v/>
      </c>
      <c r="J31" s="53" t="str">
        <f t="shared" ca="1" si="6"/>
        <v/>
      </c>
      <c r="K31" s="53" t="str">
        <f t="shared" ca="1" si="7"/>
        <v/>
      </c>
      <c r="L31" s="53" t="str">
        <f t="shared" ca="1" si="8"/>
        <v/>
      </c>
      <c r="M31" s="53" t="str">
        <f t="shared" ca="1" si="9"/>
        <v/>
      </c>
      <c r="N31" s="53" t="str">
        <f t="shared" ca="1" si="10"/>
        <v/>
      </c>
      <c r="O31" s="53" t="str">
        <f t="shared" ca="1" si="11"/>
        <v/>
      </c>
      <c r="P31" s="53" t="str">
        <f t="shared" ca="1" si="12"/>
        <v/>
      </c>
      <c r="Q31" s="53" t="str">
        <f t="shared" ca="1" si="13"/>
        <v/>
      </c>
      <c r="S31" s="53">
        <v>25</v>
      </c>
      <c r="T31" s="53" t="str">
        <f>IF(ISBLANK(B31),"",B31)</f>
        <v/>
      </c>
      <c r="U31" s="53" t="str">
        <f t="shared" si="15"/>
        <v/>
      </c>
      <c r="V31" s="53" t="str">
        <f t="shared" ca="1" si="16"/>
        <v/>
      </c>
      <c r="W31" s="53" t="str">
        <f t="shared" ca="1" si="17"/>
        <v/>
      </c>
      <c r="X31" s="53" t="str">
        <f t="shared" ca="1" si="18"/>
        <v/>
      </c>
      <c r="Y31" s="53" t="str">
        <f t="shared" ca="1" si="19"/>
        <v/>
      </c>
      <c r="Z31" s="53" t="str">
        <f t="shared" ca="1" si="20"/>
        <v/>
      </c>
      <c r="AA31" s="53" t="str">
        <f t="shared" ca="1" si="21"/>
        <v/>
      </c>
      <c r="AB31" s="53" t="str">
        <f t="shared" ca="1" si="22"/>
        <v/>
      </c>
    </row>
    <row r="32" spans="1:28" x14ac:dyDescent="0.15">
      <c r="A32" s="53">
        <v>26</v>
      </c>
      <c r="B32" s="55"/>
      <c r="C32" s="55"/>
      <c r="D32" s="53" t="str">
        <f t="shared" ca="1" si="0"/>
        <v/>
      </c>
      <c r="E32" s="53" t="str">
        <f t="shared" ca="1" si="1"/>
        <v/>
      </c>
      <c r="F32" s="53" t="str">
        <f t="shared" ca="1" si="2"/>
        <v/>
      </c>
      <c r="G32" s="53" t="str">
        <f t="shared" ca="1" si="3"/>
        <v/>
      </c>
      <c r="H32" s="53" t="str">
        <f t="shared" ca="1" si="4"/>
        <v/>
      </c>
      <c r="I32" s="53" t="str">
        <f t="shared" ca="1" si="5"/>
        <v/>
      </c>
      <c r="J32" s="53" t="str">
        <f t="shared" ca="1" si="6"/>
        <v/>
      </c>
      <c r="K32" s="53" t="str">
        <f t="shared" ca="1" si="7"/>
        <v/>
      </c>
      <c r="L32" s="53" t="str">
        <f t="shared" ca="1" si="8"/>
        <v/>
      </c>
      <c r="M32" s="53" t="str">
        <f t="shared" ca="1" si="9"/>
        <v/>
      </c>
      <c r="N32" s="53" t="str">
        <f t="shared" ca="1" si="10"/>
        <v/>
      </c>
      <c r="O32" s="53" t="str">
        <f t="shared" ca="1" si="11"/>
        <v/>
      </c>
      <c r="P32" s="53" t="str">
        <f t="shared" ca="1" si="12"/>
        <v/>
      </c>
      <c r="Q32" s="53" t="str">
        <f t="shared" ca="1" si="13"/>
        <v/>
      </c>
      <c r="S32" s="53">
        <v>26</v>
      </c>
      <c r="T32" s="53" t="str">
        <f t="shared" si="14"/>
        <v/>
      </c>
      <c r="U32" s="53" t="str">
        <f t="shared" si="15"/>
        <v/>
      </c>
      <c r="V32" s="53" t="str">
        <f t="shared" ca="1" si="16"/>
        <v/>
      </c>
      <c r="W32" s="53" t="str">
        <f t="shared" ca="1" si="17"/>
        <v/>
      </c>
      <c r="X32" s="53" t="str">
        <f t="shared" ca="1" si="18"/>
        <v/>
      </c>
      <c r="Y32" s="53" t="str">
        <f t="shared" ca="1" si="19"/>
        <v/>
      </c>
      <c r="Z32" s="53" t="str">
        <f t="shared" ca="1" si="20"/>
        <v/>
      </c>
      <c r="AA32" s="53" t="str">
        <f t="shared" ca="1" si="21"/>
        <v/>
      </c>
      <c r="AB32" s="53" t="str">
        <f t="shared" ca="1" si="22"/>
        <v/>
      </c>
    </row>
    <row r="33" spans="1:28" x14ac:dyDescent="0.15">
      <c r="A33" s="53">
        <v>27</v>
      </c>
      <c r="B33" s="55"/>
      <c r="C33" s="55"/>
      <c r="D33" s="53" t="str">
        <f t="shared" ca="1" si="0"/>
        <v/>
      </c>
      <c r="E33" s="53" t="str">
        <f t="shared" ca="1" si="1"/>
        <v/>
      </c>
      <c r="F33" s="53" t="str">
        <f t="shared" ca="1" si="2"/>
        <v/>
      </c>
      <c r="G33" s="53" t="str">
        <f t="shared" ca="1" si="3"/>
        <v/>
      </c>
      <c r="H33" s="53" t="str">
        <f t="shared" ca="1" si="4"/>
        <v/>
      </c>
      <c r="I33" s="53" t="str">
        <f t="shared" ca="1" si="5"/>
        <v/>
      </c>
      <c r="J33" s="53" t="str">
        <f t="shared" ca="1" si="6"/>
        <v/>
      </c>
      <c r="K33" s="53" t="str">
        <f t="shared" ca="1" si="7"/>
        <v/>
      </c>
      <c r="L33" s="53" t="str">
        <f t="shared" ca="1" si="8"/>
        <v/>
      </c>
      <c r="M33" s="53" t="str">
        <f t="shared" ca="1" si="9"/>
        <v/>
      </c>
      <c r="N33" s="53" t="str">
        <f t="shared" ca="1" si="10"/>
        <v/>
      </c>
      <c r="O33" s="53" t="str">
        <f t="shared" ca="1" si="11"/>
        <v/>
      </c>
      <c r="P33" s="53" t="str">
        <f t="shared" ca="1" si="12"/>
        <v/>
      </c>
      <c r="Q33" s="53" t="str">
        <f t="shared" ca="1" si="13"/>
        <v/>
      </c>
      <c r="S33" s="53">
        <v>27</v>
      </c>
      <c r="T33" s="53" t="str">
        <f t="shared" si="14"/>
        <v/>
      </c>
      <c r="U33" s="53" t="str">
        <f t="shared" si="15"/>
        <v/>
      </c>
      <c r="V33" s="53" t="str">
        <f t="shared" ca="1" si="16"/>
        <v/>
      </c>
      <c r="W33" s="53" t="str">
        <f t="shared" ca="1" si="17"/>
        <v/>
      </c>
      <c r="X33" s="53" t="str">
        <f t="shared" ca="1" si="18"/>
        <v/>
      </c>
      <c r="Y33" s="53" t="str">
        <f t="shared" ca="1" si="19"/>
        <v/>
      </c>
      <c r="Z33" s="53" t="str">
        <f t="shared" ca="1" si="20"/>
        <v/>
      </c>
      <c r="AA33" s="53" t="str">
        <f t="shared" ca="1" si="21"/>
        <v/>
      </c>
      <c r="AB33" s="53" t="str">
        <f t="shared" ca="1" si="22"/>
        <v/>
      </c>
    </row>
    <row r="34" spans="1:28" x14ac:dyDescent="0.15">
      <c r="A34" s="53">
        <v>28</v>
      </c>
      <c r="B34" s="55"/>
      <c r="C34" s="55"/>
      <c r="D34" s="53" t="str">
        <f t="shared" ca="1" si="0"/>
        <v/>
      </c>
      <c r="E34" s="53" t="str">
        <f t="shared" ca="1" si="1"/>
        <v/>
      </c>
      <c r="F34" s="53" t="str">
        <f t="shared" ca="1" si="2"/>
        <v/>
      </c>
      <c r="G34" s="53" t="str">
        <f t="shared" ca="1" si="3"/>
        <v/>
      </c>
      <c r="H34" s="53" t="str">
        <f t="shared" ca="1" si="4"/>
        <v/>
      </c>
      <c r="I34" s="53" t="str">
        <f t="shared" ca="1" si="5"/>
        <v/>
      </c>
      <c r="J34" s="53" t="str">
        <f t="shared" ca="1" si="6"/>
        <v/>
      </c>
      <c r="K34" s="53" t="str">
        <f t="shared" ca="1" si="7"/>
        <v/>
      </c>
      <c r="L34" s="53" t="str">
        <f t="shared" ca="1" si="8"/>
        <v/>
      </c>
      <c r="M34" s="53" t="str">
        <f t="shared" ca="1" si="9"/>
        <v/>
      </c>
      <c r="N34" s="53" t="str">
        <f t="shared" ca="1" si="10"/>
        <v/>
      </c>
      <c r="O34" s="53" t="str">
        <f t="shared" ca="1" si="11"/>
        <v/>
      </c>
      <c r="P34" s="53" t="str">
        <f t="shared" ca="1" si="12"/>
        <v/>
      </c>
      <c r="Q34" s="53" t="str">
        <f t="shared" ca="1" si="13"/>
        <v/>
      </c>
      <c r="S34" s="53">
        <v>28</v>
      </c>
      <c r="T34" s="53" t="str">
        <f t="shared" si="14"/>
        <v/>
      </c>
      <c r="U34" s="53" t="str">
        <f t="shared" si="15"/>
        <v/>
      </c>
      <c r="V34" s="53" t="str">
        <f t="shared" ca="1" si="16"/>
        <v/>
      </c>
      <c r="W34" s="53" t="str">
        <f t="shared" ca="1" si="17"/>
        <v/>
      </c>
      <c r="X34" s="53" t="str">
        <f t="shared" ca="1" si="18"/>
        <v/>
      </c>
      <c r="Y34" s="53" t="str">
        <f t="shared" ca="1" si="19"/>
        <v/>
      </c>
      <c r="Z34" s="53" t="str">
        <f t="shared" ca="1" si="20"/>
        <v/>
      </c>
      <c r="AA34" s="53" t="str">
        <f t="shared" ca="1" si="21"/>
        <v/>
      </c>
      <c r="AB34" s="53" t="str">
        <f t="shared" ca="1" si="22"/>
        <v/>
      </c>
    </row>
    <row r="35" spans="1:28" x14ac:dyDescent="0.15">
      <c r="A35" s="53">
        <v>29</v>
      </c>
      <c r="B35" s="55"/>
      <c r="C35" s="55"/>
      <c r="D35" s="53" t="str">
        <f t="shared" ca="1" si="0"/>
        <v/>
      </c>
      <c r="E35" s="53" t="str">
        <f t="shared" ca="1" si="1"/>
        <v/>
      </c>
      <c r="F35" s="53" t="str">
        <f t="shared" ca="1" si="2"/>
        <v/>
      </c>
      <c r="G35" s="53" t="str">
        <f t="shared" ca="1" si="3"/>
        <v/>
      </c>
      <c r="H35" s="53" t="str">
        <f t="shared" ca="1" si="4"/>
        <v/>
      </c>
      <c r="I35" s="53" t="str">
        <f t="shared" ca="1" si="5"/>
        <v/>
      </c>
      <c r="J35" s="53" t="str">
        <f t="shared" ca="1" si="6"/>
        <v/>
      </c>
      <c r="K35" s="53" t="str">
        <f t="shared" ca="1" si="7"/>
        <v/>
      </c>
      <c r="L35" s="53" t="str">
        <f t="shared" ca="1" si="8"/>
        <v/>
      </c>
      <c r="M35" s="53" t="str">
        <f t="shared" ca="1" si="9"/>
        <v/>
      </c>
      <c r="N35" s="53" t="str">
        <f t="shared" ca="1" si="10"/>
        <v/>
      </c>
      <c r="O35" s="53" t="str">
        <f t="shared" ca="1" si="11"/>
        <v/>
      </c>
      <c r="P35" s="53" t="str">
        <f t="shared" ca="1" si="12"/>
        <v/>
      </c>
      <c r="Q35" s="53" t="str">
        <f t="shared" ca="1" si="13"/>
        <v/>
      </c>
      <c r="S35" s="53">
        <v>29</v>
      </c>
      <c r="T35" s="53" t="str">
        <f t="shared" si="14"/>
        <v/>
      </c>
      <c r="U35" s="53" t="str">
        <f t="shared" si="15"/>
        <v/>
      </c>
      <c r="V35" s="53" t="str">
        <f t="shared" ca="1" si="16"/>
        <v/>
      </c>
      <c r="W35" s="53" t="str">
        <f t="shared" ca="1" si="17"/>
        <v/>
      </c>
      <c r="X35" s="53" t="str">
        <f t="shared" ca="1" si="18"/>
        <v/>
      </c>
      <c r="Y35" s="53" t="str">
        <f t="shared" ca="1" si="19"/>
        <v/>
      </c>
      <c r="Z35" s="53" t="str">
        <f t="shared" ca="1" si="20"/>
        <v/>
      </c>
      <c r="AA35" s="53" t="str">
        <f t="shared" ca="1" si="21"/>
        <v/>
      </c>
      <c r="AB35" s="53" t="str">
        <f t="shared" ca="1" si="22"/>
        <v/>
      </c>
    </row>
    <row r="36" spans="1:28" x14ac:dyDescent="0.15">
      <c r="A36" s="53">
        <v>30</v>
      </c>
      <c r="B36" s="55"/>
      <c r="C36" s="55"/>
      <c r="D36" s="53" t="str">
        <f t="shared" ca="1" si="0"/>
        <v/>
      </c>
      <c r="E36" s="53" t="str">
        <f t="shared" ca="1" si="1"/>
        <v/>
      </c>
      <c r="F36" s="53" t="str">
        <f t="shared" ca="1" si="2"/>
        <v/>
      </c>
      <c r="G36" s="53" t="str">
        <f t="shared" ca="1" si="3"/>
        <v/>
      </c>
      <c r="H36" s="53" t="str">
        <f t="shared" ca="1" si="4"/>
        <v/>
      </c>
      <c r="I36" s="53" t="str">
        <f t="shared" ca="1" si="5"/>
        <v/>
      </c>
      <c r="J36" s="53" t="str">
        <f t="shared" ca="1" si="6"/>
        <v/>
      </c>
      <c r="K36" s="53" t="str">
        <f t="shared" ca="1" si="7"/>
        <v/>
      </c>
      <c r="L36" s="53" t="str">
        <f t="shared" ca="1" si="8"/>
        <v/>
      </c>
      <c r="M36" s="53" t="str">
        <f t="shared" ca="1" si="9"/>
        <v/>
      </c>
      <c r="N36" s="53" t="str">
        <f t="shared" ca="1" si="10"/>
        <v/>
      </c>
      <c r="O36" s="53" t="str">
        <f t="shared" ca="1" si="11"/>
        <v/>
      </c>
      <c r="P36" s="53" t="str">
        <f t="shared" ca="1" si="12"/>
        <v/>
      </c>
      <c r="Q36" s="53" t="str">
        <f t="shared" ca="1" si="13"/>
        <v/>
      </c>
      <c r="S36" s="53">
        <v>30</v>
      </c>
      <c r="T36" s="53" t="str">
        <f t="shared" si="14"/>
        <v/>
      </c>
      <c r="U36" s="53" t="str">
        <f t="shared" si="15"/>
        <v/>
      </c>
      <c r="V36" s="53" t="str">
        <f t="shared" ca="1" si="16"/>
        <v/>
      </c>
      <c r="W36" s="53" t="str">
        <f t="shared" ca="1" si="17"/>
        <v/>
      </c>
      <c r="X36" s="53" t="str">
        <f t="shared" ca="1" si="18"/>
        <v/>
      </c>
      <c r="Y36" s="53" t="str">
        <f t="shared" ca="1" si="19"/>
        <v/>
      </c>
      <c r="Z36" s="53" t="str">
        <f t="shared" ca="1" si="20"/>
        <v/>
      </c>
      <c r="AA36" s="53" t="str">
        <f t="shared" ca="1" si="21"/>
        <v/>
      </c>
      <c r="AB36" s="53" t="str">
        <f t="shared" ca="1" si="22"/>
        <v/>
      </c>
    </row>
    <row r="37" spans="1:28" x14ac:dyDescent="0.15">
      <c r="A37" s="53">
        <v>31</v>
      </c>
      <c r="B37" s="55"/>
      <c r="C37" s="55"/>
      <c r="D37" s="53" t="str">
        <f t="shared" ca="1" si="0"/>
        <v/>
      </c>
      <c r="E37" s="53" t="str">
        <f t="shared" ca="1" si="1"/>
        <v/>
      </c>
      <c r="F37" s="53" t="str">
        <f t="shared" ca="1" si="2"/>
        <v/>
      </c>
      <c r="G37" s="53" t="str">
        <f t="shared" ca="1" si="3"/>
        <v/>
      </c>
      <c r="H37" s="53" t="str">
        <f t="shared" ca="1" si="4"/>
        <v/>
      </c>
      <c r="I37" s="53" t="str">
        <f t="shared" ca="1" si="5"/>
        <v/>
      </c>
      <c r="J37" s="53" t="str">
        <f t="shared" ca="1" si="6"/>
        <v/>
      </c>
      <c r="K37" s="53" t="str">
        <f t="shared" ca="1" si="7"/>
        <v/>
      </c>
      <c r="L37" s="53" t="str">
        <f t="shared" ca="1" si="8"/>
        <v/>
      </c>
      <c r="M37" s="53" t="str">
        <f t="shared" ca="1" si="9"/>
        <v/>
      </c>
      <c r="N37" s="53" t="str">
        <f t="shared" ca="1" si="10"/>
        <v/>
      </c>
      <c r="O37" s="53" t="str">
        <f t="shared" ca="1" si="11"/>
        <v/>
      </c>
      <c r="P37" s="53" t="str">
        <f t="shared" ca="1" si="12"/>
        <v/>
      </c>
      <c r="Q37" s="53" t="str">
        <f t="shared" ca="1" si="13"/>
        <v/>
      </c>
      <c r="S37" s="53">
        <v>31</v>
      </c>
      <c r="T37" s="53" t="str">
        <f t="shared" si="14"/>
        <v/>
      </c>
      <c r="U37" s="53" t="str">
        <f t="shared" si="15"/>
        <v/>
      </c>
      <c r="V37" s="53" t="str">
        <f t="shared" ca="1" si="16"/>
        <v/>
      </c>
      <c r="W37" s="53" t="str">
        <f t="shared" ca="1" si="17"/>
        <v/>
      </c>
      <c r="X37" s="53" t="str">
        <f t="shared" ca="1" si="18"/>
        <v/>
      </c>
      <c r="Y37" s="53" t="str">
        <f t="shared" ca="1" si="19"/>
        <v/>
      </c>
      <c r="Z37" s="53" t="str">
        <f t="shared" ca="1" si="20"/>
        <v/>
      </c>
      <c r="AA37" s="53" t="str">
        <f t="shared" ca="1" si="21"/>
        <v/>
      </c>
      <c r="AB37" s="53" t="str">
        <f t="shared" ca="1" si="22"/>
        <v/>
      </c>
    </row>
    <row r="38" spans="1:28" x14ac:dyDescent="0.15">
      <c r="A38" s="53">
        <v>32</v>
      </c>
      <c r="B38" s="55"/>
      <c r="C38" s="55"/>
      <c r="D38" s="53" t="str">
        <f t="shared" ca="1" si="0"/>
        <v/>
      </c>
      <c r="E38" s="53" t="str">
        <f t="shared" ca="1" si="1"/>
        <v/>
      </c>
      <c r="F38" s="53" t="str">
        <f t="shared" ca="1" si="2"/>
        <v/>
      </c>
      <c r="G38" s="53" t="str">
        <f t="shared" ca="1" si="3"/>
        <v/>
      </c>
      <c r="H38" s="53" t="str">
        <f t="shared" ca="1" si="4"/>
        <v/>
      </c>
      <c r="I38" s="53" t="str">
        <f t="shared" ca="1" si="5"/>
        <v/>
      </c>
      <c r="J38" s="53" t="str">
        <f t="shared" ca="1" si="6"/>
        <v/>
      </c>
      <c r="K38" s="53" t="str">
        <f t="shared" ca="1" si="7"/>
        <v/>
      </c>
      <c r="L38" s="53" t="str">
        <f t="shared" ca="1" si="8"/>
        <v/>
      </c>
      <c r="M38" s="53" t="str">
        <f t="shared" ca="1" si="9"/>
        <v/>
      </c>
      <c r="N38" s="53" t="str">
        <f t="shared" ca="1" si="10"/>
        <v/>
      </c>
      <c r="O38" s="53" t="str">
        <f t="shared" ca="1" si="11"/>
        <v/>
      </c>
      <c r="P38" s="53" t="str">
        <f t="shared" ca="1" si="12"/>
        <v/>
      </c>
      <c r="Q38" s="53" t="str">
        <f t="shared" ca="1" si="13"/>
        <v/>
      </c>
      <c r="S38" s="53">
        <v>32</v>
      </c>
      <c r="T38" s="53" t="str">
        <f t="shared" si="14"/>
        <v/>
      </c>
      <c r="U38" s="53" t="str">
        <f t="shared" si="15"/>
        <v/>
      </c>
      <c r="V38" s="53" t="str">
        <f t="shared" ca="1" si="16"/>
        <v/>
      </c>
      <c r="W38" s="53" t="str">
        <f t="shared" ca="1" si="17"/>
        <v/>
      </c>
      <c r="X38" s="53" t="str">
        <f t="shared" ca="1" si="18"/>
        <v/>
      </c>
      <c r="Y38" s="53" t="str">
        <f t="shared" ca="1" si="19"/>
        <v/>
      </c>
      <c r="Z38" s="53" t="str">
        <f t="shared" ca="1" si="20"/>
        <v/>
      </c>
      <c r="AA38" s="53" t="str">
        <f t="shared" ca="1" si="21"/>
        <v/>
      </c>
      <c r="AB38" s="53" t="str">
        <f t="shared" ca="1" si="22"/>
        <v/>
      </c>
    </row>
    <row r="39" spans="1:28" x14ac:dyDescent="0.15">
      <c r="A39" s="53">
        <v>33</v>
      </c>
      <c r="B39" s="55"/>
      <c r="C39" s="55"/>
      <c r="D39" s="53" t="str">
        <f t="shared" ca="1" si="0"/>
        <v/>
      </c>
      <c r="E39" s="53" t="str">
        <f t="shared" ca="1" si="1"/>
        <v/>
      </c>
      <c r="F39" s="53" t="str">
        <f t="shared" ca="1" si="2"/>
        <v/>
      </c>
      <c r="G39" s="53" t="str">
        <f t="shared" ca="1" si="3"/>
        <v/>
      </c>
      <c r="H39" s="53" t="str">
        <f t="shared" ca="1" si="4"/>
        <v/>
      </c>
      <c r="I39" s="53" t="str">
        <f t="shared" ca="1" si="5"/>
        <v/>
      </c>
      <c r="J39" s="53" t="str">
        <f t="shared" ca="1" si="6"/>
        <v/>
      </c>
      <c r="K39" s="53" t="str">
        <f t="shared" ca="1" si="7"/>
        <v/>
      </c>
      <c r="L39" s="53" t="str">
        <f t="shared" ca="1" si="8"/>
        <v/>
      </c>
      <c r="M39" s="53" t="str">
        <f t="shared" ca="1" si="9"/>
        <v/>
      </c>
      <c r="N39" s="53" t="str">
        <f t="shared" ca="1" si="10"/>
        <v/>
      </c>
      <c r="O39" s="53" t="str">
        <f t="shared" ca="1" si="11"/>
        <v/>
      </c>
      <c r="P39" s="53" t="str">
        <f t="shared" ca="1" si="12"/>
        <v/>
      </c>
      <c r="Q39" s="53" t="str">
        <f t="shared" ca="1" si="13"/>
        <v/>
      </c>
      <c r="S39" s="53">
        <v>33</v>
      </c>
      <c r="T39" s="53" t="str">
        <f t="shared" si="14"/>
        <v/>
      </c>
      <c r="U39" s="53" t="str">
        <f t="shared" si="15"/>
        <v/>
      </c>
      <c r="V39" s="53" t="str">
        <f t="shared" ca="1" si="16"/>
        <v/>
      </c>
      <c r="W39" s="53" t="str">
        <f t="shared" ca="1" si="17"/>
        <v/>
      </c>
      <c r="X39" s="53" t="str">
        <f t="shared" ca="1" si="18"/>
        <v/>
      </c>
      <c r="Y39" s="53" t="str">
        <f t="shared" ca="1" si="19"/>
        <v/>
      </c>
      <c r="Z39" s="53" t="str">
        <f t="shared" ca="1" si="20"/>
        <v/>
      </c>
      <c r="AA39" s="53" t="str">
        <f t="shared" ca="1" si="21"/>
        <v/>
      </c>
      <c r="AB39" s="53" t="str">
        <f t="shared" ca="1" si="22"/>
        <v/>
      </c>
    </row>
    <row r="40" spans="1:28" x14ac:dyDescent="0.15">
      <c r="A40" s="53">
        <v>34</v>
      </c>
      <c r="B40" s="55"/>
      <c r="C40" s="55"/>
      <c r="D40" s="53" t="str">
        <f t="shared" ca="1" si="0"/>
        <v/>
      </c>
      <c r="E40" s="53" t="str">
        <f t="shared" ca="1" si="1"/>
        <v/>
      </c>
      <c r="F40" s="53" t="str">
        <f t="shared" ca="1" si="2"/>
        <v/>
      </c>
      <c r="G40" s="53" t="str">
        <f t="shared" ca="1" si="3"/>
        <v/>
      </c>
      <c r="H40" s="53" t="str">
        <f t="shared" ca="1" si="4"/>
        <v/>
      </c>
      <c r="I40" s="53" t="str">
        <f t="shared" ca="1" si="5"/>
        <v/>
      </c>
      <c r="J40" s="53" t="str">
        <f t="shared" ca="1" si="6"/>
        <v/>
      </c>
      <c r="K40" s="53" t="str">
        <f t="shared" ca="1" si="7"/>
        <v/>
      </c>
      <c r="L40" s="53" t="str">
        <f t="shared" ca="1" si="8"/>
        <v/>
      </c>
      <c r="M40" s="53" t="str">
        <f t="shared" ca="1" si="9"/>
        <v/>
      </c>
      <c r="N40" s="53" t="str">
        <f t="shared" ca="1" si="10"/>
        <v/>
      </c>
      <c r="O40" s="53" t="str">
        <f t="shared" ca="1" si="11"/>
        <v/>
      </c>
      <c r="P40" s="53" t="str">
        <f t="shared" ca="1" si="12"/>
        <v/>
      </c>
      <c r="Q40" s="53" t="str">
        <f t="shared" ca="1" si="13"/>
        <v/>
      </c>
      <c r="S40" s="53">
        <v>34</v>
      </c>
      <c r="T40" s="53" t="str">
        <f t="shared" si="14"/>
        <v/>
      </c>
      <c r="U40" s="53" t="str">
        <f t="shared" si="15"/>
        <v/>
      </c>
      <c r="V40" s="53" t="str">
        <f t="shared" ca="1" si="16"/>
        <v/>
      </c>
      <c r="W40" s="53" t="str">
        <f t="shared" ca="1" si="17"/>
        <v/>
      </c>
      <c r="X40" s="53" t="str">
        <f t="shared" ca="1" si="18"/>
        <v/>
      </c>
      <c r="Y40" s="53" t="str">
        <f t="shared" ca="1" si="19"/>
        <v/>
      </c>
      <c r="Z40" s="53" t="str">
        <f t="shared" ca="1" si="20"/>
        <v/>
      </c>
      <c r="AA40" s="53" t="str">
        <f t="shared" ca="1" si="21"/>
        <v/>
      </c>
      <c r="AB40" s="53" t="str">
        <f t="shared" ca="1" si="22"/>
        <v/>
      </c>
    </row>
    <row r="41" spans="1:28" x14ac:dyDescent="0.15">
      <c r="A41" s="53">
        <v>35</v>
      </c>
      <c r="B41" s="55"/>
      <c r="C41" s="55"/>
      <c r="D41" s="53" t="str">
        <f t="shared" ca="1" si="0"/>
        <v/>
      </c>
      <c r="E41" s="53" t="str">
        <f t="shared" ca="1" si="1"/>
        <v/>
      </c>
      <c r="F41" s="53" t="str">
        <f t="shared" ca="1" si="2"/>
        <v/>
      </c>
      <c r="G41" s="53" t="str">
        <f t="shared" ca="1" si="3"/>
        <v/>
      </c>
      <c r="H41" s="53" t="str">
        <f t="shared" ca="1" si="4"/>
        <v/>
      </c>
      <c r="I41" s="53" t="str">
        <f t="shared" ca="1" si="5"/>
        <v/>
      </c>
      <c r="J41" s="53" t="str">
        <f t="shared" ca="1" si="6"/>
        <v/>
      </c>
      <c r="K41" s="53" t="str">
        <f t="shared" ca="1" si="7"/>
        <v/>
      </c>
      <c r="L41" s="53" t="str">
        <f t="shared" ca="1" si="8"/>
        <v/>
      </c>
      <c r="M41" s="53" t="str">
        <f t="shared" ca="1" si="9"/>
        <v/>
      </c>
      <c r="N41" s="53" t="str">
        <f t="shared" ca="1" si="10"/>
        <v/>
      </c>
      <c r="O41" s="53" t="str">
        <f t="shared" ca="1" si="11"/>
        <v/>
      </c>
      <c r="P41" s="53" t="str">
        <f t="shared" ca="1" si="12"/>
        <v/>
      </c>
      <c r="Q41" s="53" t="str">
        <f t="shared" ca="1" si="13"/>
        <v/>
      </c>
      <c r="S41" s="53">
        <v>35</v>
      </c>
      <c r="T41" s="53" t="str">
        <f t="shared" si="14"/>
        <v/>
      </c>
      <c r="U41" s="53" t="str">
        <f t="shared" si="15"/>
        <v/>
      </c>
      <c r="V41" s="53" t="str">
        <f t="shared" ca="1" si="16"/>
        <v/>
      </c>
      <c r="W41" s="53" t="str">
        <f t="shared" ca="1" si="17"/>
        <v/>
      </c>
      <c r="X41" s="53" t="str">
        <f t="shared" ca="1" si="18"/>
        <v/>
      </c>
      <c r="Y41" s="53" t="str">
        <f t="shared" ca="1" si="19"/>
        <v/>
      </c>
      <c r="Z41" s="53" t="str">
        <f t="shared" ca="1" si="20"/>
        <v/>
      </c>
      <c r="AA41" s="53" t="str">
        <f t="shared" ca="1" si="21"/>
        <v/>
      </c>
      <c r="AB41" s="53" t="str">
        <f t="shared" ca="1" si="22"/>
        <v/>
      </c>
    </row>
    <row r="42" spans="1:28" x14ac:dyDescent="0.15">
      <c r="A42" s="53">
        <v>36</v>
      </c>
      <c r="B42" s="55"/>
      <c r="C42" s="55"/>
      <c r="D42" s="53" t="str">
        <f t="shared" ca="1" si="0"/>
        <v/>
      </c>
      <c r="E42" s="53" t="str">
        <f t="shared" ca="1" si="1"/>
        <v/>
      </c>
      <c r="F42" s="53" t="str">
        <f t="shared" ca="1" si="2"/>
        <v/>
      </c>
      <c r="G42" s="53" t="str">
        <f t="shared" ca="1" si="3"/>
        <v/>
      </c>
      <c r="H42" s="53" t="str">
        <f t="shared" ca="1" si="4"/>
        <v/>
      </c>
      <c r="I42" s="53" t="str">
        <f t="shared" ca="1" si="5"/>
        <v/>
      </c>
      <c r="J42" s="53" t="str">
        <f t="shared" ca="1" si="6"/>
        <v/>
      </c>
      <c r="K42" s="53" t="str">
        <f t="shared" ca="1" si="7"/>
        <v/>
      </c>
      <c r="L42" s="53" t="str">
        <f t="shared" ca="1" si="8"/>
        <v/>
      </c>
      <c r="M42" s="53" t="str">
        <f t="shared" ca="1" si="9"/>
        <v/>
      </c>
      <c r="N42" s="53" t="str">
        <f t="shared" ca="1" si="10"/>
        <v/>
      </c>
      <c r="O42" s="53" t="str">
        <f t="shared" ca="1" si="11"/>
        <v/>
      </c>
      <c r="P42" s="53" t="str">
        <f t="shared" ca="1" si="12"/>
        <v/>
      </c>
      <c r="Q42" s="53" t="str">
        <f t="shared" ca="1" si="13"/>
        <v/>
      </c>
      <c r="S42" s="53">
        <v>36</v>
      </c>
      <c r="T42" s="53" t="str">
        <f t="shared" si="14"/>
        <v/>
      </c>
      <c r="U42" s="53" t="str">
        <f t="shared" si="15"/>
        <v/>
      </c>
      <c r="V42" s="53" t="str">
        <f t="shared" ca="1" si="16"/>
        <v/>
      </c>
      <c r="W42" s="53" t="str">
        <f t="shared" ca="1" si="17"/>
        <v/>
      </c>
      <c r="X42" s="53" t="str">
        <f t="shared" ca="1" si="18"/>
        <v/>
      </c>
      <c r="Y42" s="53" t="str">
        <f t="shared" ca="1" si="19"/>
        <v/>
      </c>
      <c r="Z42" s="53" t="str">
        <f t="shared" ca="1" si="20"/>
        <v/>
      </c>
      <c r="AA42" s="53" t="str">
        <f t="shared" ca="1" si="21"/>
        <v/>
      </c>
      <c r="AB42" s="53" t="str">
        <f t="shared" ca="1" si="22"/>
        <v/>
      </c>
    </row>
    <row r="43" spans="1:28" x14ac:dyDescent="0.15">
      <c r="A43" s="53">
        <v>37</v>
      </c>
      <c r="B43" s="55"/>
      <c r="C43" s="55"/>
      <c r="D43" s="53" t="str">
        <f t="shared" ca="1" si="0"/>
        <v/>
      </c>
      <c r="E43" s="53" t="str">
        <f t="shared" ca="1" si="1"/>
        <v/>
      </c>
      <c r="F43" s="53" t="str">
        <f t="shared" ca="1" si="2"/>
        <v/>
      </c>
      <c r="G43" s="53" t="str">
        <f t="shared" ca="1" si="3"/>
        <v/>
      </c>
      <c r="H43" s="53" t="str">
        <f t="shared" ca="1" si="4"/>
        <v/>
      </c>
      <c r="I43" s="53" t="str">
        <f t="shared" ca="1" si="5"/>
        <v/>
      </c>
      <c r="J43" s="53" t="str">
        <f t="shared" ca="1" si="6"/>
        <v/>
      </c>
      <c r="K43" s="53" t="str">
        <f t="shared" ca="1" si="7"/>
        <v/>
      </c>
      <c r="L43" s="53" t="str">
        <f t="shared" ca="1" si="8"/>
        <v/>
      </c>
      <c r="M43" s="53" t="str">
        <f t="shared" ca="1" si="9"/>
        <v/>
      </c>
      <c r="N43" s="53" t="str">
        <f t="shared" ca="1" si="10"/>
        <v/>
      </c>
      <c r="O43" s="53" t="str">
        <f t="shared" ca="1" si="11"/>
        <v/>
      </c>
      <c r="P43" s="53" t="str">
        <f t="shared" ca="1" si="12"/>
        <v/>
      </c>
      <c r="Q43" s="53" t="str">
        <f t="shared" ca="1" si="13"/>
        <v/>
      </c>
      <c r="S43" s="53">
        <v>37</v>
      </c>
      <c r="T43" s="53" t="str">
        <f t="shared" si="14"/>
        <v/>
      </c>
      <c r="U43" s="53" t="str">
        <f t="shared" si="15"/>
        <v/>
      </c>
      <c r="V43" s="53" t="str">
        <f t="shared" ca="1" si="16"/>
        <v/>
      </c>
      <c r="W43" s="53" t="str">
        <f t="shared" ca="1" si="17"/>
        <v/>
      </c>
      <c r="X43" s="53" t="str">
        <f t="shared" ca="1" si="18"/>
        <v/>
      </c>
      <c r="Y43" s="53" t="str">
        <f t="shared" ca="1" si="19"/>
        <v/>
      </c>
      <c r="Z43" s="53" t="str">
        <f t="shared" ca="1" si="20"/>
        <v/>
      </c>
      <c r="AA43" s="53" t="str">
        <f t="shared" ca="1" si="21"/>
        <v/>
      </c>
      <c r="AB43" s="53" t="str">
        <f t="shared" ca="1" si="22"/>
        <v/>
      </c>
    </row>
    <row r="44" spans="1:28" x14ac:dyDescent="0.15">
      <c r="A44" s="53">
        <v>38</v>
      </c>
      <c r="B44" s="55"/>
      <c r="C44" s="55"/>
      <c r="D44" s="53" t="str">
        <f t="shared" ca="1" si="0"/>
        <v/>
      </c>
      <c r="E44" s="53" t="str">
        <f t="shared" ca="1" si="1"/>
        <v/>
      </c>
      <c r="F44" s="53" t="str">
        <f t="shared" ca="1" si="2"/>
        <v/>
      </c>
      <c r="G44" s="53" t="str">
        <f t="shared" ca="1" si="3"/>
        <v/>
      </c>
      <c r="H44" s="53" t="str">
        <f t="shared" ca="1" si="4"/>
        <v/>
      </c>
      <c r="I44" s="53" t="str">
        <f t="shared" ca="1" si="5"/>
        <v/>
      </c>
      <c r="J44" s="53" t="str">
        <f ca="1">IFERROR(IF(ISERROR(MATCH($B44&amp;"_"&amp;$C44&amp;"_"&amp;"リダンス",INDIRECT("'"&amp;$B$3&amp;"'!$A$3:$A$100"),0)),INDEX(INDIRECT("'"&amp;$B$3&amp;"'!$C$3:$I$100"),MATCH($B44&amp;"_"&amp;$C44&amp;"_"&amp;$J$5,INDIRECT("'"&amp;$B$3&amp;"'!$A$3:$A$100"),0),4),INDEX(INDIRECT("'"&amp;$B$3&amp;"'!$C$3:$I$100"),MATCH($B44&amp;"_"&amp;$C44&amp;"_"&amp;$H$5,INDIRECT("'"&amp;$B$3&amp;"'!$A$3:$A$100"),0),4)),"")</f>
        <v/>
      </c>
      <c r="K44" s="53" t="str">
        <f t="shared" ca="1" si="7"/>
        <v/>
      </c>
      <c r="L44" s="53" t="str">
        <f t="shared" ca="1" si="8"/>
        <v/>
      </c>
      <c r="M44" s="53" t="str">
        <f t="shared" ca="1" si="9"/>
        <v/>
      </c>
      <c r="N44" s="53" t="str">
        <f t="shared" ca="1" si="10"/>
        <v/>
      </c>
      <c r="O44" s="53" t="str">
        <f t="shared" ca="1" si="11"/>
        <v/>
      </c>
      <c r="P44" s="53" t="str">
        <f t="shared" ca="1" si="12"/>
        <v/>
      </c>
      <c r="Q44" s="53" t="str">
        <f t="shared" ca="1" si="13"/>
        <v/>
      </c>
      <c r="S44" s="53">
        <v>38</v>
      </c>
      <c r="T44" s="53" t="str">
        <f t="shared" si="14"/>
        <v/>
      </c>
      <c r="U44" s="53" t="str">
        <f t="shared" si="15"/>
        <v/>
      </c>
      <c r="V44" s="53" t="str">
        <f t="shared" ca="1" si="16"/>
        <v/>
      </c>
      <c r="W44" s="53" t="str">
        <f t="shared" ca="1" si="17"/>
        <v/>
      </c>
      <c r="X44" s="53" t="str">
        <f t="shared" ca="1" si="18"/>
        <v/>
      </c>
      <c r="Y44" s="53" t="str">
        <f t="shared" ca="1" si="19"/>
        <v/>
      </c>
      <c r="Z44" s="53" t="str">
        <f t="shared" ca="1" si="20"/>
        <v/>
      </c>
      <c r="AA44" s="53" t="str">
        <f t="shared" ca="1" si="21"/>
        <v/>
      </c>
      <c r="AB44" s="53" t="str">
        <f t="shared" ca="1" si="22"/>
        <v/>
      </c>
    </row>
    <row r="45" spans="1:28" x14ac:dyDescent="0.15">
      <c r="A45" s="53">
        <v>39</v>
      </c>
      <c r="B45" s="55"/>
      <c r="C45" s="55"/>
      <c r="D45" s="53" t="str">
        <f t="shared" ca="1" si="0"/>
        <v/>
      </c>
      <c r="E45" s="53" t="str">
        <f t="shared" ca="1" si="1"/>
        <v/>
      </c>
      <c r="F45" s="53" t="str">
        <f t="shared" ca="1" si="2"/>
        <v/>
      </c>
      <c r="G45" s="53" t="str">
        <f t="shared" ca="1" si="3"/>
        <v/>
      </c>
      <c r="H45" s="53" t="str">
        <f t="shared" ca="1" si="4"/>
        <v/>
      </c>
      <c r="I45" s="53" t="str">
        <f t="shared" ca="1" si="5"/>
        <v/>
      </c>
      <c r="J45" s="53" t="str">
        <f t="shared" ca="1" si="6"/>
        <v/>
      </c>
      <c r="K45" s="53" t="str">
        <f t="shared" ca="1" si="7"/>
        <v/>
      </c>
      <c r="L45" s="53" t="str">
        <f t="shared" ca="1" si="8"/>
        <v/>
      </c>
      <c r="M45" s="53" t="str">
        <f t="shared" ca="1" si="9"/>
        <v/>
      </c>
      <c r="N45" s="53" t="str">
        <f t="shared" ca="1" si="10"/>
        <v/>
      </c>
      <c r="O45" s="53" t="str">
        <f t="shared" ca="1" si="11"/>
        <v/>
      </c>
      <c r="P45" s="53" t="str">
        <f t="shared" ca="1" si="12"/>
        <v/>
      </c>
      <c r="Q45" s="53" t="str">
        <f t="shared" ca="1" si="13"/>
        <v/>
      </c>
      <c r="S45" s="53">
        <v>39</v>
      </c>
      <c r="T45" s="53" t="str">
        <f t="shared" si="14"/>
        <v/>
      </c>
      <c r="U45" s="53" t="str">
        <f t="shared" si="15"/>
        <v/>
      </c>
      <c r="V45" s="53" t="str">
        <f t="shared" ca="1" si="16"/>
        <v/>
      </c>
      <c r="W45" s="53" t="str">
        <f t="shared" ca="1" si="17"/>
        <v/>
      </c>
      <c r="X45" s="53" t="str">
        <f t="shared" ca="1" si="18"/>
        <v/>
      </c>
      <c r="Y45" s="53" t="str">
        <f t="shared" ca="1" si="19"/>
        <v/>
      </c>
      <c r="Z45" s="53" t="str">
        <f t="shared" ca="1" si="20"/>
        <v/>
      </c>
      <c r="AA45" s="53" t="str">
        <f t="shared" ca="1" si="21"/>
        <v/>
      </c>
      <c r="AB45" s="53" t="str">
        <f t="shared" ca="1" si="22"/>
        <v/>
      </c>
    </row>
    <row r="46" spans="1:28" x14ac:dyDescent="0.15">
      <c r="A46" s="53">
        <v>40</v>
      </c>
      <c r="B46" s="55"/>
      <c r="C46" s="55"/>
      <c r="D46" s="53" t="str">
        <f t="shared" ca="1" si="0"/>
        <v/>
      </c>
      <c r="E46" s="53" t="str">
        <f t="shared" ca="1" si="1"/>
        <v/>
      </c>
      <c r="F46" s="53" t="str">
        <f t="shared" ca="1" si="2"/>
        <v/>
      </c>
      <c r="G46" s="53" t="str">
        <f t="shared" ca="1" si="3"/>
        <v/>
      </c>
      <c r="H46" s="53" t="str">
        <f t="shared" ca="1" si="4"/>
        <v/>
      </c>
      <c r="I46" s="53" t="str">
        <f t="shared" ca="1" si="5"/>
        <v/>
      </c>
      <c r="J46" s="53" t="str">
        <f t="shared" ca="1" si="6"/>
        <v/>
      </c>
      <c r="K46" s="53" t="str">
        <f t="shared" ca="1" si="7"/>
        <v/>
      </c>
      <c r="L46" s="53" t="str">
        <f t="shared" ca="1" si="8"/>
        <v/>
      </c>
      <c r="M46" s="53" t="str">
        <f t="shared" ca="1" si="9"/>
        <v/>
      </c>
      <c r="N46" s="53" t="str">
        <f t="shared" ca="1" si="10"/>
        <v/>
      </c>
      <c r="O46" s="53" t="str">
        <f t="shared" ca="1" si="11"/>
        <v/>
      </c>
      <c r="P46" s="53" t="str">
        <f t="shared" ca="1" si="12"/>
        <v/>
      </c>
      <c r="Q46" s="53" t="str">
        <f t="shared" ca="1" si="13"/>
        <v/>
      </c>
      <c r="S46" s="53">
        <v>40</v>
      </c>
      <c r="T46" s="53" t="str">
        <f t="shared" si="14"/>
        <v/>
      </c>
      <c r="U46" s="53" t="str">
        <f t="shared" si="15"/>
        <v/>
      </c>
      <c r="V46" s="53" t="str">
        <f t="shared" ca="1" si="16"/>
        <v/>
      </c>
      <c r="W46" s="53" t="str">
        <f t="shared" ca="1" si="17"/>
        <v/>
      </c>
      <c r="X46" s="53" t="str">
        <f t="shared" ca="1" si="18"/>
        <v/>
      </c>
      <c r="Y46" s="53" t="str">
        <f t="shared" ca="1" si="19"/>
        <v/>
      </c>
      <c r="Z46" s="53" t="str">
        <f t="shared" ca="1" si="20"/>
        <v/>
      </c>
      <c r="AA46" s="53" t="str">
        <f t="shared" ca="1" si="21"/>
        <v/>
      </c>
      <c r="AB46" s="53" t="str">
        <f t="shared" ca="1" si="22"/>
        <v/>
      </c>
    </row>
  </sheetData>
  <mergeCells count="12">
    <mergeCell ref="V5:Z5"/>
    <mergeCell ref="B2:E2"/>
    <mergeCell ref="B3:E3"/>
    <mergeCell ref="S5:U5"/>
    <mergeCell ref="P5:Q5"/>
    <mergeCell ref="A5:C5"/>
    <mergeCell ref="D5:E5"/>
    <mergeCell ref="F5:G5"/>
    <mergeCell ref="H5:I5"/>
    <mergeCell ref="J5:K5"/>
    <mergeCell ref="L5:M5"/>
    <mergeCell ref="N5:O5"/>
  </mergeCells>
  <phoneticPr fontId="12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C616DBE3-419D-40C0-8725-179455B102DB}">
          <x14:formula1>
            <xm:f>data!$B$1:$B$4</xm:f>
          </x14:formula1>
          <xm:sqref>C7:C46</xm:sqref>
        </x14:dataValidation>
        <x14:dataValidation type="list" allowBlank="1" showInputMessage="1" showErrorMessage="1" xr:uid="{8CBC059D-4906-468A-B911-68396B7BDF11}">
          <x14:formula1>
            <xm:f>_xlfn.ANCHORARRAY(data!$C$1)</xm:f>
          </x14:formula1>
          <xm:sqref>B7:B46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5E29C-D738-4F29-9043-8B0EF7BEA8E7}">
  <dimension ref="A1:C8"/>
  <sheetViews>
    <sheetView workbookViewId="0"/>
  </sheetViews>
  <sheetFormatPr defaultRowHeight="13.5" x14ac:dyDescent="0.15"/>
  <cols>
    <col min="1" max="16384" width="9" style="50"/>
  </cols>
  <sheetData>
    <row r="1" spans="1:3" x14ac:dyDescent="0.15">
      <c r="A1" s="50" t="s">
        <v>82</v>
      </c>
      <c r="B1" s="50" t="s">
        <v>81</v>
      </c>
      <c r="C1" s="50" t="str" cm="1">
        <f t="array" aca="1" ref="C1:C6" ca="1">_xlfn._xlws.SORT(_xlfn.UNIQUE(_xlfn._xlws.FILTER(INDIRECT("'"&amp;'支援システム設定(ST用)'!$B$3&amp;"'!$D$4:$D$100"),INDIRECT("'"&amp;'支援システム設定(ST用)'!$B$3&amp;"'!$D$4:$D$100")&lt;&gt;"",FALSE)))</f>
        <v>1級戦</v>
      </c>
    </row>
    <row r="2" spans="1:3" x14ac:dyDescent="0.15">
      <c r="A2" s="50" t="s">
        <v>83</v>
      </c>
      <c r="B2" s="50" t="s">
        <v>79</v>
      </c>
      <c r="C2" s="50" t="str">
        <f ca="1"/>
        <v>2級戦</v>
      </c>
    </row>
    <row r="3" spans="1:3" x14ac:dyDescent="0.15">
      <c r="A3" s="50" t="s">
        <v>84</v>
      </c>
      <c r="B3" s="50" t="s">
        <v>85</v>
      </c>
      <c r="C3" s="50" t="str">
        <f ca="1"/>
        <v>C級戦</v>
      </c>
    </row>
    <row r="4" spans="1:3" x14ac:dyDescent="0.15">
      <c r="A4" s="50" t="s">
        <v>86</v>
      </c>
      <c r="B4" s="50" t="s">
        <v>87</v>
      </c>
      <c r="C4" s="50" t="str">
        <f ca="1"/>
        <v>ｼﾆｱⅡB級戦</v>
      </c>
    </row>
    <row r="5" spans="1:3" x14ac:dyDescent="0.15">
      <c r="A5" s="50" t="s">
        <v>88</v>
      </c>
      <c r="C5" s="50" t="str">
        <f ca="1"/>
        <v>ｼﾆｱⅢB級戦</v>
      </c>
    </row>
    <row r="6" spans="1:3" x14ac:dyDescent="0.15">
      <c r="A6" s="50" t="s">
        <v>89</v>
      </c>
      <c r="C6" s="50" t="str">
        <f ca="1"/>
        <v>ｼﾆｱⅢC級戦</v>
      </c>
    </row>
    <row r="7" spans="1:3" x14ac:dyDescent="0.15">
      <c r="A7" s="50" t="s">
        <v>90</v>
      </c>
    </row>
    <row r="8" spans="1:3" x14ac:dyDescent="0.15">
      <c r="A8" s="50" t="s">
        <v>80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作成〜HP掲載迄の流れ</vt:lpstr>
      <vt:lpstr>タイムテーブル（新規入力用）</vt:lpstr>
      <vt:lpstr>雛形2023</vt:lpstr>
      <vt:lpstr>雛型2022</vt:lpstr>
      <vt:lpstr>支援システム設定(ST用)</vt:lpstr>
      <vt:lpstr>data</vt:lpstr>
      <vt:lpstr>'タイムテーブル（新規入力用）'!Print_Area</vt:lpstr>
      <vt:lpstr>'作成〜HP掲載迄の流れ'!Print_Area</vt:lpstr>
      <vt:lpstr>雛型2022!Print_Area</vt:lpstr>
      <vt:lpstr>雛形2023!Print_Area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</dc:creator>
  <cp:lastModifiedBy>東京ダンス競技</cp:lastModifiedBy>
  <cp:lastPrinted>2019-07-18T14:51:45Z</cp:lastPrinted>
  <dcterms:created xsi:type="dcterms:W3CDTF">2019-07-17T08:52:00Z</dcterms:created>
  <dcterms:modified xsi:type="dcterms:W3CDTF">2023-05-03T13:20:39Z</dcterms:modified>
</cp:coreProperties>
</file>